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selle\finance\Budget\2023 Budget\"/>
    </mc:Choice>
  </mc:AlternateContent>
  <xr:revisionPtr revIDLastSave="0" documentId="8_{75909D41-6FCB-4DA2-A5C5-96D5D399E192}" xr6:coauthVersionLast="47" xr6:coauthVersionMax="47" xr10:uidLastSave="{00000000-0000-0000-0000-000000000000}"/>
  <bookViews>
    <workbookView xWindow="-120" yWindow="-120" windowWidth="29040" windowHeight="15720" xr2:uid="{02A7816E-C399-4BA4-82D8-F38A901214CF}"/>
  </bookViews>
  <sheets>
    <sheet name="Sheet1" sheetId="1" r:id="rId1"/>
  </sheets>
  <definedNames>
    <definedName name="_xlnm.Print_Area" localSheetId="0">Sheet1!$A$1:$E$680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9" i="1" l="1"/>
  <c r="C569" i="1"/>
  <c r="E263" i="1"/>
  <c r="E261" i="1"/>
  <c r="E40" i="1"/>
  <c r="D569" i="1"/>
  <c r="E434" i="1"/>
  <c r="D434" i="1"/>
  <c r="C434" i="1"/>
  <c r="E416" i="1" l="1"/>
  <c r="E610" i="1"/>
  <c r="E510" i="1"/>
  <c r="E259" i="1"/>
  <c r="E209" i="1"/>
  <c r="E211" i="1"/>
  <c r="E177" i="1"/>
  <c r="E160" i="1"/>
  <c r="E612" i="1"/>
  <c r="E512" i="1"/>
  <c r="E262" i="1"/>
  <c r="E236" i="1"/>
  <c r="E613" i="1"/>
  <c r="E513" i="1"/>
  <c r="E212" i="1"/>
  <c r="E178" i="1"/>
  <c r="E162" i="1"/>
  <c r="D117" i="1"/>
  <c r="D98" i="1"/>
  <c r="D91" i="1"/>
  <c r="D85" i="1"/>
  <c r="D76" i="1"/>
  <c r="D66" i="1"/>
  <c r="C66" i="1"/>
  <c r="E34" i="1"/>
  <c r="D248" i="1"/>
  <c r="E11" i="1"/>
  <c r="E10" i="1"/>
  <c r="E9" i="1"/>
  <c r="E8" i="1"/>
  <c r="E667" i="1"/>
  <c r="E39" i="1" s="1"/>
  <c r="E469" i="1"/>
  <c r="E29" i="1" s="1"/>
  <c r="E398" i="1"/>
  <c r="E389" i="1"/>
  <c r="E377" i="1"/>
  <c r="E20" i="1" s="1"/>
  <c r="E345" i="1"/>
  <c r="E334" i="1"/>
  <c r="E317" i="1"/>
  <c r="E299" i="1"/>
  <c r="E293" i="1"/>
  <c r="E198" i="1"/>
  <c r="E117" i="1"/>
  <c r="E98" i="1"/>
  <c r="E91" i="1"/>
  <c r="E85" i="1"/>
  <c r="E76" i="1"/>
  <c r="E66" i="1"/>
  <c r="E41" i="1" l="1"/>
  <c r="E14" i="1"/>
  <c r="E43" i="1" s="1"/>
  <c r="E186" i="1"/>
  <c r="E169" i="1"/>
  <c r="E287" i="1"/>
  <c r="E18" i="1" s="1"/>
  <c r="E633" i="1"/>
  <c r="E229" i="1"/>
  <c r="E248" i="1"/>
  <c r="E19" i="1" s="1"/>
  <c r="E535" i="1"/>
  <c r="C14" i="1"/>
  <c r="C117" i="1"/>
  <c r="C98" i="1"/>
  <c r="C91" i="1"/>
  <c r="C85" i="1"/>
  <c r="C76" i="1"/>
  <c r="C248" i="1"/>
  <c r="D23" i="1"/>
  <c r="D287" i="1"/>
  <c r="D14" i="1"/>
  <c r="E575" i="1" l="1"/>
  <c r="E571" i="1" s="1"/>
  <c r="E35" i="1"/>
  <c r="E475" i="1"/>
  <c r="E478" i="1" s="1"/>
  <c r="E30" i="1"/>
  <c r="E31" i="1" s="1"/>
  <c r="E17" i="1"/>
  <c r="E23" i="1" s="1"/>
  <c r="C23" i="1"/>
  <c r="C26" i="1" s="1"/>
  <c r="D5" i="1" s="1"/>
  <c r="D26" i="1" s="1"/>
  <c r="E5" i="1" s="1"/>
  <c r="E44" i="1" l="1"/>
  <c r="E45" i="1" s="1"/>
  <c r="E471" i="1"/>
  <c r="C469" i="1"/>
  <c r="D676" i="1" l="1"/>
  <c r="D667" i="1"/>
  <c r="D633" i="1"/>
  <c r="D575" i="1" s="1"/>
  <c r="D535" i="1"/>
  <c r="D469" i="1"/>
  <c r="D416" i="1"/>
  <c r="D398" i="1"/>
  <c r="D389" i="1"/>
  <c r="D377" i="1"/>
  <c r="D345" i="1"/>
  <c r="D334" i="1"/>
  <c r="D317" i="1"/>
  <c r="D299" i="1"/>
  <c r="D293" i="1"/>
  <c r="D229" i="1"/>
  <c r="D198" i="1"/>
  <c r="D186" i="1"/>
  <c r="D169" i="1"/>
  <c r="E659" i="1" l="1"/>
  <c r="E679" i="1" s="1"/>
  <c r="C169" i="1"/>
  <c r="C186" i="1"/>
  <c r="C198" i="1"/>
  <c r="C229" i="1"/>
  <c r="C287" i="1"/>
  <c r="C293" i="1"/>
  <c r="C299" i="1"/>
  <c r="C317" i="1"/>
  <c r="C334" i="1"/>
  <c r="C345" i="1"/>
  <c r="C377" i="1"/>
  <c r="C389" i="1"/>
  <c r="C398" i="1"/>
  <c r="C416" i="1"/>
  <c r="C535" i="1"/>
  <c r="C633" i="1"/>
  <c r="C575" i="1" s="1"/>
  <c r="C577" i="1" s="1"/>
  <c r="D559" i="1" s="1"/>
  <c r="D577" i="1" s="1"/>
  <c r="E559" i="1" s="1"/>
  <c r="E577" i="1" s="1"/>
  <c r="E36" i="1" s="1"/>
  <c r="C667" i="1"/>
  <c r="C676" i="1"/>
  <c r="E26" i="1" l="1"/>
  <c r="E47" i="1" s="1"/>
  <c r="E24" i="1"/>
</calcChain>
</file>

<file path=xl/sharedStrings.xml><?xml version="1.0" encoding="utf-8"?>
<sst xmlns="http://schemas.openxmlformats.org/spreadsheetml/2006/main" count="670" uniqueCount="454">
  <si>
    <t>ACTUAL</t>
  </si>
  <si>
    <t>PROPOSED</t>
  </si>
  <si>
    <t>10-31-100</t>
  </si>
  <si>
    <t>PROPERTY TAX</t>
  </si>
  <si>
    <t>10-31-200</t>
  </si>
  <si>
    <t>10-31-300</t>
  </si>
  <si>
    <t>SPECIFIC OWNERSHIP TAX</t>
  </si>
  <si>
    <t>SALES AND USE TAX</t>
  </si>
  <si>
    <t>CITY SALES TAX</t>
  </si>
  <si>
    <t>10-31-350</t>
  </si>
  <si>
    <t>10-31-400</t>
  </si>
  <si>
    <t>CIGARETTE TAX</t>
  </si>
  <si>
    <t>10-31-700</t>
  </si>
  <si>
    <t>OCCUPATION TAX</t>
  </si>
  <si>
    <t>10-31-750</t>
  </si>
  <si>
    <t>MARIJUANA SPECIAL TAX</t>
  </si>
  <si>
    <t>10-31-800</t>
  </si>
  <si>
    <t>MARIJUANA EXCISE TAX</t>
  </si>
  <si>
    <t>TAXES</t>
  </si>
  <si>
    <t>LICENSES AND PERMITS</t>
  </si>
  <si>
    <t>10-32-100</t>
  </si>
  <si>
    <t>BUSINESS LICENSE</t>
  </si>
  <si>
    <t>10-32-110</t>
  </si>
  <si>
    <t>MARIJUANA LICENSES</t>
  </si>
  <si>
    <t>10-32-120</t>
  </si>
  <si>
    <t>BUILDING PERMITS</t>
  </si>
  <si>
    <t>10-32-700</t>
  </si>
  <si>
    <t>DOG LICENSE</t>
  </si>
  <si>
    <t>INTERGOVERNMENTAL REVENUE</t>
  </si>
  <si>
    <t>10-33-100</t>
  </si>
  <si>
    <t>MINERAL LEASING</t>
  </si>
  <si>
    <t>10-33-300</t>
  </si>
  <si>
    <t>MOTOR VEHICLE REGISTRATION</t>
  </si>
  <si>
    <t>10-33-400</t>
  </si>
  <si>
    <t>SEVERANCE TAX</t>
  </si>
  <si>
    <t>10-33-700</t>
  </si>
  <si>
    <t>HIGHWAY USERS TAX</t>
  </si>
  <si>
    <t>CHARGES FOR SERVICES</t>
  </si>
  <si>
    <t>10-34-100</t>
  </si>
  <si>
    <t>10-34-200</t>
  </si>
  <si>
    <t>SALE OF CEMETERY LOTS</t>
  </si>
  <si>
    <t>FINES AND FORFEITURES</t>
  </si>
  <si>
    <t>10-35-100</t>
  </si>
  <si>
    <t>COURT FINES</t>
  </si>
  <si>
    <t>10-35-150</t>
  </si>
  <si>
    <t>CITY SURCHARGE</t>
  </si>
  <si>
    <t>10-35-200</t>
  </si>
  <si>
    <t>STATE SURCHARGE</t>
  </si>
  <si>
    <t>10-36-100</t>
  </si>
  <si>
    <t>EARNINGS ON INVESTMENTS</t>
  </si>
  <si>
    <t>10-36-200</t>
  </si>
  <si>
    <t>EARNINGS IN COLOTRUST</t>
  </si>
  <si>
    <t>10-36-500</t>
  </si>
  <si>
    <t>10-36-700</t>
  </si>
  <si>
    <t>COPIES</t>
  </si>
  <si>
    <t>10-36-800</t>
  </si>
  <si>
    <t>FAXES</t>
  </si>
  <si>
    <t>10-36-900</t>
  </si>
  <si>
    <t>OTHER REV/TOWN HOUSE</t>
  </si>
  <si>
    <t>ESTIMATED</t>
  </si>
  <si>
    <t>TOWN TRUSTEES</t>
  </si>
  <si>
    <t>TT10-41-110</t>
  </si>
  <si>
    <t>SALARIES AND WAGES</t>
  </si>
  <si>
    <t>TT10-41-141</t>
  </si>
  <si>
    <t>UNEMPLOYMENT</t>
  </si>
  <si>
    <t>TT10-41-142</t>
  </si>
  <si>
    <t>WORKERS COMPENSATION</t>
  </si>
  <si>
    <t>TT10-41-144</t>
  </si>
  <si>
    <t>P.E.R.A.</t>
  </si>
  <si>
    <t>OFFICE SUPPLIES</t>
  </si>
  <si>
    <t>POSTAGE</t>
  </si>
  <si>
    <t>PROFESSIONAL SERVICES</t>
  </si>
  <si>
    <t>INSURANCE</t>
  </si>
  <si>
    <t>TT10-41-520</t>
  </si>
  <si>
    <t>SURETY BONDS</t>
  </si>
  <si>
    <t>MUNICIPAL COURT</t>
  </si>
  <si>
    <t>MC10-42-110</t>
  </si>
  <si>
    <t>MC10-42-141</t>
  </si>
  <si>
    <t>MC10-42-142</t>
  </si>
  <si>
    <t>MC10-42-144</t>
  </si>
  <si>
    <t>MC10-42-145</t>
  </si>
  <si>
    <t>MC10-42-210</t>
  </si>
  <si>
    <t>MC10-42-311</t>
  </si>
  <si>
    <t>TT10-41-336</t>
  </si>
  <si>
    <t>PUBLIC RELATIONS</t>
  </si>
  <si>
    <t>MC10-42-334</t>
  </si>
  <si>
    <t>MC10-42-345</t>
  </si>
  <si>
    <t>MC10-42-352</t>
  </si>
  <si>
    <t>MC10-42-510</t>
  </si>
  <si>
    <t>ME10-46-300</t>
  </si>
  <si>
    <t>PRINTING &amp; PUBLISHING</t>
  </si>
  <si>
    <t>ME10-46-301</t>
  </si>
  <si>
    <t>SUPPLIES</t>
  </si>
  <si>
    <t>ME10-46-302</t>
  </si>
  <si>
    <t>JUDGES FEES</t>
  </si>
  <si>
    <t>ME10-46-303</t>
  </si>
  <si>
    <t>CANVASS OF VOTES/BALLOTS</t>
  </si>
  <si>
    <t>MUNICIPAL ELECTIONS DEPARTMENT</t>
  </si>
  <si>
    <t>FINANCE &amp; ADMINISTRATION DEPT</t>
  </si>
  <si>
    <t>FI10-48-110</t>
  </si>
  <si>
    <t>FI10-48-141</t>
  </si>
  <si>
    <t>FI10-48-142</t>
  </si>
  <si>
    <t>FI10-48-144</t>
  </si>
  <si>
    <t>FI10-48-145</t>
  </si>
  <si>
    <t>FI10-48-210</t>
  </si>
  <si>
    <t>FI10-48-214</t>
  </si>
  <si>
    <t>OFFICE EQUIPMENT &amp; REPAIRS</t>
  </si>
  <si>
    <t>FI10-48-300</t>
  </si>
  <si>
    <t>FI10-48-311</t>
  </si>
  <si>
    <t>FI10-48-330</t>
  </si>
  <si>
    <t>DUES &amp; SUBSCRIPTIONS</t>
  </si>
  <si>
    <t>FI10-48-345</t>
  </si>
  <si>
    <t>FI10-48-352</t>
  </si>
  <si>
    <t>FI10-48-354</t>
  </si>
  <si>
    <t>AUDITING</t>
  </si>
  <si>
    <t>FI10-48-510</t>
  </si>
  <si>
    <t>FI10-48-520</t>
  </si>
  <si>
    <t>FI10-48-560</t>
  </si>
  <si>
    <t>COUNTY TREASURERS FEES</t>
  </si>
  <si>
    <t>FI10-48-570</t>
  </si>
  <si>
    <t>CASELLE SUPPORT</t>
  </si>
  <si>
    <t>FI10-48-580</t>
  </si>
  <si>
    <t>MILEAGE</t>
  </si>
  <si>
    <t>SECTION TOTALS</t>
  </si>
  <si>
    <t>BUILDING AND GROUNDS</t>
  </si>
  <si>
    <t>BG10-51-223</t>
  </si>
  <si>
    <t>JANITORIAL SUPPLIES</t>
  </si>
  <si>
    <t>BG10-51-230</t>
  </si>
  <si>
    <t>REPAIRS AND MAINTENANCE</t>
  </si>
  <si>
    <t>BG10-51-341</t>
  </si>
  <si>
    <t>ELECTRICITY</t>
  </si>
  <si>
    <t>BG10-51-342</t>
  </si>
  <si>
    <t>PROPANE</t>
  </si>
  <si>
    <t>BG10-51-346</t>
  </si>
  <si>
    <t>TRASH HAULING</t>
  </si>
  <si>
    <t>BG10-51-360</t>
  </si>
  <si>
    <t>BG10-51-395</t>
  </si>
  <si>
    <t>FLAGS</t>
  </si>
  <si>
    <t>BG10-51-510</t>
  </si>
  <si>
    <t>REPAIRS AND MAINT -  GROUNDS</t>
  </si>
  <si>
    <t>LAW ENFORCEMENT DEPARTMENT</t>
  </si>
  <si>
    <t>LE10-54-110</t>
  </si>
  <si>
    <t>LE10-54-141</t>
  </si>
  <si>
    <t>LE10-54-142</t>
  </si>
  <si>
    <t>LE10-54-143</t>
  </si>
  <si>
    <t>DEATH &amp; DISABILITY BENEFIT</t>
  </si>
  <si>
    <t>LE10-54-144</t>
  </si>
  <si>
    <t>LE10-54-146</t>
  </si>
  <si>
    <t>F.P.P.A.</t>
  </si>
  <si>
    <t>SOCIAL SECURITY/MEDICARE</t>
  </si>
  <si>
    <t>LE10-54-192</t>
  </si>
  <si>
    <t>CONTRACT LABOR</t>
  </si>
  <si>
    <t>LE10-54-210</t>
  </si>
  <si>
    <t>OFFICE SUPPLIES/SUMMONS</t>
  </si>
  <si>
    <t>LE10-54-214</t>
  </si>
  <si>
    <t>OFFICE EQUIP &amp; REPAIRS</t>
  </si>
  <si>
    <t>LE10-54-224</t>
  </si>
  <si>
    <t>POLICE PATCHES</t>
  </si>
  <si>
    <t>LE10-54-225</t>
  </si>
  <si>
    <t>UNIFORMS</t>
  </si>
  <si>
    <t>LE10-54-226</t>
  </si>
  <si>
    <t>FIREARM/SUPPLIES/FILM</t>
  </si>
  <si>
    <t>LE10-54-231</t>
  </si>
  <si>
    <t>GAS, OIL, GREASE</t>
  </si>
  <si>
    <t>LE10-54-232</t>
  </si>
  <si>
    <t>MOTOR VEHICLE REPAIR</t>
  </si>
  <si>
    <t>LE10-54-239</t>
  </si>
  <si>
    <t>TIRES &amp; TUBES</t>
  </si>
  <si>
    <t>LE10-54-311</t>
  </si>
  <si>
    <t>LE10-54-345</t>
  </si>
  <si>
    <t>LE10-54-352</t>
  </si>
  <si>
    <t>LE10-54-370</t>
  </si>
  <si>
    <t>TRAVEL &amp; CONFERENCE</t>
  </si>
  <si>
    <t>LE10-54-510</t>
  </si>
  <si>
    <t>LE10-54-520</t>
  </si>
  <si>
    <t>DISPATCH</t>
  </si>
  <si>
    <t>LE10-54-630</t>
  </si>
  <si>
    <t>RADAR</t>
  </si>
  <si>
    <t>HEALTH INSURANCE</t>
  </si>
  <si>
    <t>ANIMAL CONTROL</t>
  </si>
  <si>
    <t>AC10-55-280</t>
  </si>
  <si>
    <t>TOTAL</t>
  </si>
  <si>
    <t>BUILDING INSPECTOR</t>
  </si>
  <si>
    <t>BI10-56-192</t>
  </si>
  <si>
    <t>HUTF STREET DEPARTMENT</t>
  </si>
  <si>
    <t>HUTF10-60-110</t>
  </si>
  <si>
    <t>HUTF10-60-220</t>
  </si>
  <si>
    <t>OPERATING SUPPLIES/SMALL TOOLS</t>
  </si>
  <si>
    <t>HUTF10-60-231</t>
  </si>
  <si>
    <t>HUTF10-60-233</t>
  </si>
  <si>
    <t>MACHINERY &amp; EQUIPMENT</t>
  </si>
  <si>
    <t>HUTF10-60-368</t>
  </si>
  <si>
    <t>ROAD &amp; STREET REPAIR</t>
  </si>
  <si>
    <t>HUTF10-60-510</t>
  </si>
  <si>
    <t xml:space="preserve">INSURANCE </t>
  </si>
  <si>
    <t>HUTF10-60-551</t>
  </si>
  <si>
    <t>SNOW &amp; ICE REMOVAL</t>
  </si>
  <si>
    <t>STREET DEPARTMENT</t>
  </si>
  <si>
    <t>ST10-61-141</t>
  </si>
  <si>
    <t>ST10-61-142</t>
  </si>
  <si>
    <t>ST10-61-144</t>
  </si>
  <si>
    <t>ST10-61-192</t>
  </si>
  <si>
    <t>ST10-61-231</t>
  </si>
  <si>
    <t>ST10-61-232</t>
  </si>
  <si>
    <t>MOTOR VEHICLE PARTS</t>
  </si>
  <si>
    <t>ST10-61-239</t>
  </si>
  <si>
    <t>ST10-61-241</t>
  </si>
  <si>
    <t>SIGNS &amp; SUPPLIES/SURVEY</t>
  </si>
  <si>
    <t>ST10-61-341</t>
  </si>
  <si>
    <t>ST10-61-390</t>
  </si>
  <si>
    <t>UNCLASSIFIED</t>
  </si>
  <si>
    <t>PARKS AND RECREATION</t>
  </si>
  <si>
    <t>PR10-64-110</t>
  </si>
  <si>
    <t>PR10-64-141</t>
  </si>
  <si>
    <t>PR10-64-142</t>
  </si>
  <si>
    <t>PR10-64-144</t>
  </si>
  <si>
    <t>PR10-64-145</t>
  </si>
  <si>
    <t>PR10-64-192</t>
  </si>
  <si>
    <t>PR10-64-223</t>
  </si>
  <si>
    <t>PR10-64-229</t>
  </si>
  <si>
    <t>OPERATING SUPPLIES</t>
  </si>
  <si>
    <t>PR10-64-230</t>
  </si>
  <si>
    <t>REPAIRS &amp; MAINTENANCE</t>
  </si>
  <si>
    <t>PR10-64-231</t>
  </si>
  <si>
    <t>PR10-64-239</t>
  </si>
  <si>
    <t>PR10-64-341</t>
  </si>
  <si>
    <t>PR10-64-346</t>
  </si>
  <si>
    <t>PR10-64-510</t>
  </si>
  <si>
    <t>WEED &amp; INSECT CONTROL</t>
  </si>
  <si>
    <t>WI10-68-110</t>
  </si>
  <si>
    <t>WI10-68-141</t>
  </si>
  <si>
    <t>WI10-68-142</t>
  </si>
  <si>
    <t>WI10-68-144</t>
  </si>
  <si>
    <t>WI10-68-145</t>
  </si>
  <si>
    <t>WI10-68-231</t>
  </si>
  <si>
    <t>WI10-68-233</t>
  </si>
  <si>
    <t>SOCIAL SERVICES DEPARMENT</t>
  </si>
  <si>
    <t>SS10-78-710</t>
  </si>
  <si>
    <t>AID TO TRANSIT</t>
  </si>
  <si>
    <t>SS10-78-720</t>
  </si>
  <si>
    <t>AID TO SCHOOL</t>
  </si>
  <si>
    <t>SS10-78-790</t>
  </si>
  <si>
    <t>OTHER/SENIOR CITIZENS</t>
  </si>
  <si>
    <t>CEMETERY DEPARTMENT</t>
  </si>
  <si>
    <t>CE10-72-192</t>
  </si>
  <si>
    <t>CE10-72-230</t>
  </si>
  <si>
    <t>CE10-72-231</t>
  </si>
  <si>
    <t>CE10-72-341</t>
  </si>
  <si>
    <t>CAPITAL IMPROVEMENTS</t>
  </si>
  <si>
    <t>REVENUES</t>
  </si>
  <si>
    <t>OTHER REV.</t>
  </si>
  <si>
    <t>TOTAL REVENUES</t>
  </si>
  <si>
    <t>EXPENDITURES</t>
  </si>
  <si>
    <t>TOWN EQUIPMENT</t>
  </si>
  <si>
    <t>TOWN HOUSING</t>
  </si>
  <si>
    <t>TOTAL EXPENDITURES</t>
  </si>
  <si>
    <t>WATER FUND</t>
  </si>
  <si>
    <t>BEGINNING BALANCE</t>
  </si>
  <si>
    <t>51-30-100</t>
  </si>
  <si>
    <t>51-30-300</t>
  </si>
  <si>
    <t>51-30-600</t>
  </si>
  <si>
    <t>51-30-610</t>
  </si>
  <si>
    <t>51-30-800</t>
  </si>
  <si>
    <t>51-30-900</t>
  </si>
  <si>
    <t>WATER SALES</t>
  </si>
  <si>
    <t>WATER TAPS</t>
  </si>
  <si>
    <t>WATER SYSTEM INTEREST</t>
  </si>
  <si>
    <t>INTEREST IN COLOTRUST</t>
  </si>
  <si>
    <t>ENGINEER STUDY/GRANTS/WELLS</t>
  </si>
  <si>
    <t>TOTAL REVENUE</t>
  </si>
  <si>
    <t>ENDING BALANCE</t>
  </si>
  <si>
    <t>51-40-110</t>
  </si>
  <si>
    <t>51-40-141</t>
  </si>
  <si>
    <t>51-40-142</t>
  </si>
  <si>
    <t>51-40-144</t>
  </si>
  <si>
    <t>51-40-145</t>
  </si>
  <si>
    <t>51-40-192</t>
  </si>
  <si>
    <t>51-40-210</t>
  </si>
  <si>
    <t>51-40-231</t>
  </si>
  <si>
    <t>51-40-239</t>
  </si>
  <si>
    <t>PRINTING/PUBLISHING</t>
  </si>
  <si>
    <t>51-40-300</t>
  </si>
  <si>
    <t>51-40-311</t>
  </si>
  <si>
    <t>51-40-330</t>
  </si>
  <si>
    <t>51-40-335</t>
  </si>
  <si>
    <t>MMBRSHP/WASTEWATER PERMIT</t>
  </si>
  <si>
    <t>51-40-341</t>
  </si>
  <si>
    <t>51-40-352</t>
  </si>
  <si>
    <t>51-40-354</t>
  </si>
  <si>
    <t>51-40-441</t>
  </si>
  <si>
    <t>SOURCE OF SUPPLY/WATER PUMPS</t>
  </si>
  <si>
    <t>51-40-444</t>
  </si>
  <si>
    <t>TRANSMISSION/DISTRIB'N/METERS</t>
  </si>
  <si>
    <t>51-40-446</t>
  </si>
  <si>
    <t>WATER TREATMENT</t>
  </si>
  <si>
    <t>51-40-510</t>
  </si>
  <si>
    <t>CLEANING TANKS</t>
  </si>
  <si>
    <t>51-40-850</t>
  </si>
  <si>
    <t>ENGINEER STUDY/CAPITAL IMPROV</t>
  </si>
  <si>
    <t>51-40-950</t>
  </si>
  <si>
    <t>53-30-100</t>
  </si>
  <si>
    <t>SEWER SALES</t>
  </si>
  <si>
    <t>53-30-300</t>
  </si>
  <si>
    <t>SEWER TAP FEE</t>
  </si>
  <si>
    <t>53-30-600</t>
  </si>
  <si>
    <t>INTEREST EARNED</t>
  </si>
  <si>
    <t>53-30-615</t>
  </si>
  <si>
    <t>GRANTS/LOANS</t>
  </si>
  <si>
    <t>53-40-110</t>
  </si>
  <si>
    <t>53-40-141</t>
  </si>
  <si>
    <t>53-40-142</t>
  </si>
  <si>
    <t>53-40-144</t>
  </si>
  <si>
    <t>53-40-145</t>
  </si>
  <si>
    <t>53-40-210</t>
  </si>
  <si>
    <t>53-40-220</t>
  </si>
  <si>
    <t>53-40-231</t>
  </si>
  <si>
    <t>53-40-238</t>
  </si>
  <si>
    <t>REPAIRS/MAINT/LINES/SEWER RODS</t>
  </si>
  <si>
    <t>53-40-239</t>
  </si>
  <si>
    <t>53-40-300</t>
  </si>
  <si>
    <t>PRINTING/PUBLISH/DISBURSEMENTS</t>
  </si>
  <si>
    <t>53-40-311</t>
  </si>
  <si>
    <t>53-40-335</t>
  </si>
  <si>
    <t>TRAINING</t>
  </si>
  <si>
    <t>53-40-352</t>
  </si>
  <si>
    <t>53-40-354</t>
  </si>
  <si>
    <t>53-40-510</t>
  </si>
  <si>
    <t>53-40-650</t>
  </si>
  <si>
    <t>53-40-850</t>
  </si>
  <si>
    <t>ENGINEER STUDY</t>
  </si>
  <si>
    <t>TELEPHONE-INTERNET</t>
  </si>
  <si>
    <t>70-30-100</t>
  </si>
  <si>
    <t>STATE LOTTERY PROCEEDS</t>
  </si>
  <si>
    <t>70-30-200</t>
  </si>
  <si>
    <t>70-40-610</t>
  </si>
  <si>
    <t>70-40-620</t>
  </si>
  <si>
    <t>MOWERS &amp; EQUIPMENT</t>
  </si>
  <si>
    <t>LE10-54-511</t>
  </si>
  <si>
    <t>PLAYGROUND EQUIPMENT</t>
  </si>
  <si>
    <t>FI10-48-511</t>
  </si>
  <si>
    <t>LE10-54-222</t>
  </si>
  <si>
    <t>PRISONER MEALS</t>
  </si>
  <si>
    <t xml:space="preserve">LE10-54-324 </t>
  </si>
  <si>
    <t>COPIER/MAINTENANCE CONTRACT</t>
  </si>
  <si>
    <t>LE10-54-540</t>
  </si>
  <si>
    <t>MEDICAL/VICTIMS/INVESTIGATIONS</t>
  </si>
  <si>
    <t>TAX, LAW, OTHER SERVICES</t>
  </si>
  <si>
    <t>GENERAL FUND</t>
  </si>
  <si>
    <t xml:space="preserve"> </t>
  </si>
  <si>
    <t>BEGINNING BALANCE JANUARY</t>
  </si>
  <si>
    <t>ALL (10-31)</t>
  </si>
  <si>
    <t>INTERGOVERNMENTAL</t>
  </si>
  <si>
    <t>ALL OF (10-33)</t>
  </si>
  <si>
    <t>MISCELLANEOUS</t>
  </si>
  <si>
    <t>ALL OF (10-34, 10-35, &amp; 10-36)</t>
  </si>
  <si>
    <t>ALL (10-32)</t>
  </si>
  <si>
    <t>GENERAL GOVERNMENT</t>
  </si>
  <si>
    <t>TT,MC, ME, FI, CE, SS</t>
  </si>
  <si>
    <t>PUBLIC SAFETY</t>
  </si>
  <si>
    <t>AC, LE, WI</t>
  </si>
  <si>
    <t xml:space="preserve">PUBLIC WORKS </t>
  </si>
  <si>
    <t>BG, BI, HUTF, ST</t>
  </si>
  <si>
    <t>PARKS &amp; REC</t>
  </si>
  <si>
    <t>PR</t>
  </si>
  <si>
    <t>51-40-800</t>
  </si>
  <si>
    <t>51-40-511</t>
  </si>
  <si>
    <t>BEER, WINE, LIQUOR LICENSE</t>
  </si>
  <si>
    <t>PR10-64-511</t>
  </si>
  <si>
    <t>LE10-54-640</t>
  </si>
  <si>
    <t>AXON</t>
  </si>
  <si>
    <t>53-40-192</t>
  </si>
  <si>
    <t>TT10-41-145</t>
  </si>
  <si>
    <t>TT10-41-345</t>
  </si>
  <si>
    <t>TT10-41-352</t>
  </si>
  <si>
    <t>TT10-41-510</t>
  </si>
  <si>
    <t>OTHER REV - MISCELLANEOUS</t>
  </si>
  <si>
    <t>SANITATION FUND</t>
  </si>
  <si>
    <t>Actual</t>
  </si>
  <si>
    <t>BG10-51-110</t>
  </si>
  <si>
    <t>53-30-500</t>
  </si>
  <si>
    <t>TRANSFERS FROM OTHER FUNDS</t>
  </si>
  <si>
    <t>53-40-233</t>
  </si>
  <si>
    <t>MACHINERY AND EQUIPMENT</t>
  </si>
  <si>
    <t>MISCELLANEOUS REVENUE</t>
  </si>
  <si>
    <t>FINAL</t>
  </si>
  <si>
    <t>PR10-64-635</t>
  </si>
  <si>
    <t>53-40-345</t>
  </si>
  <si>
    <t>51-40-345</t>
  </si>
  <si>
    <t>BG10-51-345</t>
  </si>
  <si>
    <t>-</t>
  </si>
  <si>
    <t>PR10-64-614</t>
  </si>
  <si>
    <t>SPEC. REC / DINOSAURS</t>
  </si>
  <si>
    <t>BG10-51-145</t>
  </si>
  <si>
    <t>PERA</t>
  </si>
  <si>
    <t>BG10-51-144</t>
  </si>
  <si>
    <t>MEDICARE</t>
  </si>
  <si>
    <t>TELEPHONE/INTERNET</t>
  </si>
  <si>
    <t>SPRAY FOR INSECTS/WEEDS</t>
  </si>
  <si>
    <t>BG10-54-511</t>
  </si>
  <si>
    <t>TELEPHONE / INTERNET</t>
  </si>
  <si>
    <t>CI20-30-375</t>
  </si>
  <si>
    <t>CI20-30-450</t>
  </si>
  <si>
    <t>CI20-30-600</t>
  </si>
  <si>
    <t>CI20-30-900</t>
  </si>
  <si>
    <t>CI20-40-540</t>
  </si>
  <si>
    <t>FI10-48-370</t>
  </si>
  <si>
    <t>CONSERVATION FUND (LOTTERY)</t>
  </si>
  <si>
    <t>53-40-511</t>
  </si>
  <si>
    <t>BG10-51-142</t>
  </si>
  <si>
    <t>WORKMANS COMPENSATION</t>
  </si>
  <si>
    <t>53-40-466</t>
  </si>
  <si>
    <t>Housing allowance</t>
  </si>
  <si>
    <t>CI20-40-580</t>
  </si>
  <si>
    <t>CI20-40-590</t>
  </si>
  <si>
    <t>CI20-40-610</t>
  </si>
  <si>
    <t>CI20-40-600</t>
  </si>
  <si>
    <t>CI20-40-650</t>
  </si>
  <si>
    <t>Natural Gas Study match</t>
  </si>
  <si>
    <t>Natural Gas Study expenditures</t>
  </si>
  <si>
    <t>CAPITAL FUND</t>
  </si>
  <si>
    <t>LE10-54-330</t>
  </si>
  <si>
    <t>ST10-61-145</t>
  </si>
  <si>
    <t>LE10-54-700</t>
  </si>
  <si>
    <t>10-32-200</t>
  </si>
  <si>
    <t>CI20-40-750</t>
  </si>
  <si>
    <t>CI20-40-800</t>
  </si>
  <si>
    <t>INFRASTRUCTURE (SEWER &amp; WATER)</t>
  </si>
  <si>
    <t>CI20-90-100</t>
  </si>
  <si>
    <t>CI20-30-700</t>
  </si>
  <si>
    <t>Water Injection System Grant</t>
  </si>
  <si>
    <t>CI20-40-710</t>
  </si>
  <si>
    <t>Water System Injection Expenses</t>
  </si>
  <si>
    <t>CHEMICAL TESTING / LABS</t>
  </si>
  <si>
    <t>51-30-500</t>
  </si>
  <si>
    <t>Transfer to Sanitation/Water Fund</t>
  </si>
  <si>
    <t>Infrastructure School</t>
  </si>
  <si>
    <t>SURPLUS</t>
  </si>
  <si>
    <t>CONSERVATION FUND</t>
  </si>
  <si>
    <t>INFRASTRUCTURE TOWN HALL</t>
  </si>
  <si>
    <t>INFRASTRUCTURE STREET REPAIRS</t>
  </si>
  <si>
    <t>CAPITAL</t>
  </si>
  <si>
    <t>CI20-40-630</t>
  </si>
  <si>
    <t>CI20-40-660</t>
  </si>
  <si>
    <t>LMD GRANT Match</t>
  </si>
  <si>
    <t>WATER PROJECT LOAN</t>
  </si>
  <si>
    <t>SEWER PROJECT LOAN</t>
  </si>
  <si>
    <t>5% MARIJUANA SALES TAX</t>
  </si>
  <si>
    <t>GRANTS (Natural Gas Feasibility Study)</t>
  </si>
  <si>
    <t>Capital IS Fund</t>
  </si>
  <si>
    <t>CI</t>
  </si>
  <si>
    <t>TOTAL ALL FUNDS</t>
  </si>
  <si>
    <t>NET REVENUE OVER EXPENDITURES</t>
  </si>
  <si>
    <t>ENDING GENERAL FUND BALANCE</t>
  </si>
  <si>
    <t>2014 Loan Error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</si>
</sst>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/>
    <xf numFmtId="44" fontId="2" fillId="0" borderId="0" xfId="0" applyNumberFormat="1" applyFont="1"/>
    <xf numFmtId="44" fontId="4" fillId="0" borderId="0" xfId="1" applyFont="1"/>
    <xf numFmtId="44" fontId="5" fillId="0" borderId="0" xfId="1" applyFont="1"/>
    <xf numFmtId="44" fontId="2" fillId="0" borderId="0" xfId="1" applyFont="1" applyFill="1"/>
    <xf numFmtId="44" fontId="7" fillId="0" borderId="0" xfId="3" applyNumberFormat="1" applyFill="1"/>
    <xf numFmtId="44" fontId="0" fillId="0" borderId="0" xfId="1" applyFont="1" applyFill="1"/>
    <xf numFmtId="44" fontId="4" fillId="0" borderId="0" xfId="1" applyFont="1" applyFill="1"/>
    <xf numFmtId="44" fontId="0" fillId="5" borderId="0" xfId="1" applyFont="1" applyFill="1"/>
    <xf numFmtId="0" fontId="3" fillId="2" borderId="0" xfId="0" applyFont="1" applyFill="1"/>
    <xf numFmtId="44" fontId="0" fillId="0" borderId="0" xfId="0" applyNumberFormat="1"/>
    <xf numFmtId="44" fontId="6" fillId="0" borderId="0" xfId="2" applyNumberFormat="1" applyFill="1"/>
    <xf numFmtId="0" fontId="3" fillId="0" borderId="0" xfId="0" applyFont="1" applyAlignment="1">
      <alignment horizontal="center"/>
    </xf>
    <xf numFmtId="44" fontId="2" fillId="0" borderId="0" xfId="2" applyNumberFormat="1" applyFont="1" applyFill="1"/>
    <xf numFmtId="0" fontId="6" fillId="0" borderId="0" xfId="2" applyFill="1"/>
    <xf numFmtId="0" fontId="8" fillId="0" borderId="0" xfId="4" applyFill="1"/>
    <xf numFmtId="44" fontId="9" fillId="0" borderId="0" xfId="2" applyNumberFormat="1" applyFont="1" applyFill="1"/>
    <xf numFmtId="44" fontId="1" fillId="0" borderId="0" xfId="1" applyFont="1"/>
  </cellXfs>
  <cellStyles count="5">
    <cellStyle name="Accent6" xfId="3" builtinId="49"/>
    <cellStyle name="Bad" xfId="4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D2F4-1DC7-4191-AB8B-C8A7A226228D}">
  <dimension ref="A1:I740"/>
  <sheetViews>
    <sheetView tabSelected="1" topLeftCell="A453" zoomScale="115" zoomScaleNormal="115" workbookViewId="0">
      <selection activeCell="F102" sqref="F102"/>
    </sheetView>
  </sheetViews>
  <sheetFormatPr defaultRowHeight="15" x14ac:dyDescent="0.25"/>
  <cols>
    <col min="1" max="1" width="13.7109375" customWidth="1"/>
    <col min="2" max="2" width="25.28515625" customWidth="1"/>
    <col min="3" max="3" width="17.140625" customWidth="1"/>
    <col min="4" max="4" width="15.28515625" customWidth="1"/>
    <col min="5" max="5" width="16" style="3" customWidth="1"/>
    <col min="6" max="6" width="13.42578125" bestFit="1" customWidth="1"/>
  </cols>
  <sheetData>
    <row r="1" spans="1:9" x14ac:dyDescent="0.25">
      <c r="B1" s="20" t="s">
        <v>347</v>
      </c>
      <c r="E1" s="6"/>
      <c r="F1" s="2"/>
      <c r="G1" s="2"/>
      <c r="H1" s="2"/>
      <c r="I1" s="2"/>
    </row>
    <row r="2" spans="1:9" x14ac:dyDescent="0.25">
      <c r="C2" s="2" t="s">
        <v>0</v>
      </c>
      <c r="D2" s="2" t="s">
        <v>59</v>
      </c>
      <c r="E2" s="7" t="s">
        <v>1</v>
      </c>
    </row>
    <row r="3" spans="1:9" x14ac:dyDescent="0.25">
      <c r="C3" s="2">
        <v>2021</v>
      </c>
      <c r="D3" s="2">
        <v>2022</v>
      </c>
      <c r="E3" s="2">
        <v>2023</v>
      </c>
    </row>
    <row r="5" spans="1:9" x14ac:dyDescent="0.25">
      <c r="A5" t="s">
        <v>349</v>
      </c>
      <c r="C5" s="8">
        <v>2181313</v>
      </c>
      <c r="D5" s="8">
        <f>C26</f>
        <v>3047095</v>
      </c>
      <c r="E5" s="8">
        <f>D26</f>
        <v>3360267</v>
      </c>
    </row>
    <row r="6" spans="1:9" x14ac:dyDescent="0.25">
      <c r="C6" s="3"/>
      <c r="D6" s="3"/>
    </row>
    <row r="7" spans="1:9" x14ac:dyDescent="0.25">
      <c r="A7" s="22" t="s">
        <v>249</v>
      </c>
      <c r="C7" s="3"/>
      <c r="D7" s="3"/>
    </row>
    <row r="8" spans="1:9" x14ac:dyDescent="0.25">
      <c r="A8" s="1" t="s">
        <v>350</v>
      </c>
      <c r="B8" t="s">
        <v>18</v>
      </c>
      <c r="C8" s="3">
        <v>1312122</v>
      </c>
      <c r="D8" s="3">
        <v>1029357</v>
      </c>
      <c r="E8" s="3">
        <f>SUM(E57:E64)</f>
        <v>855642</v>
      </c>
    </row>
    <row r="9" spans="1:9" x14ac:dyDescent="0.25">
      <c r="A9" s="1" t="s">
        <v>352</v>
      </c>
      <c r="B9" t="s">
        <v>351</v>
      </c>
      <c r="C9" s="3">
        <v>40140</v>
      </c>
      <c r="D9" s="3">
        <v>11000</v>
      </c>
      <c r="E9" s="3">
        <f>SUM(E80:E83)</f>
        <v>18570</v>
      </c>
    </row>
    <row r="10" spans="1:9" x14ac:dyDescent="0.25">
      <c r="A10" s="1" t="s">
        <v>354</v>
      </c>
      <c r="B10" t="s">
        <v>353</v>
      </c>
      <c r="C10" s="3">
        <v>52013</v>
      </c>
      <c r="D10" s="3">
        <v>39125</v>
      </c>
      <c r="E10" s="3">
        <f>SUM(E89:E90)+SUM(E95:E97)+SUM(E110:E115)</f>
        <v>37965</v>
      </c>
    </row>
    <row r="11" spans="1:9" x14ac:dyDescent="0.25">
      <c r="A11" s="1" t="s">
        <v>355</v>
      </c>
      <c r="B11" t="s">
        <v>19</v>
      </c>
      <c r="C11" s="3">
        <v>11064</v>
      </c>
      <c r="D11" s="3">
        <v>10991</v>
      </c>
      <c r="E11" s="3">
        <f>SUM(E70:E74)</f>
        <v>13640</v>
      </c>
    </row>
    <row r="12" spans="1:9" x14ac:dyDescent="0.25">
      <c r="A12" s="1" t="s">
        <v>440</v>
      </c>
      <c r="B12" t="s">
        <v>449</v>
      </c>
      <c r="C12" s="3"/>
      <c r="D12" s="3"/>
      <c r="E12" s="3">
        <v>875000</v>
      </c>
    </row>
    <row r="13" spans="1:9" x14ac:dyDescent="0.25">
      <c r="A13" s="1"/>
      <c r="C13" s="3"/>
      <c r="D13" s="3"/>
    </row>
    <row r="14" spans="1:9" x14ac:dyDescent="0.25">
      <c r="A14" s="1" t="s">
        <v>251</v>
      </c>
      <c r="C14" s="8">
        <f>SUM(C8:C12)</f>
        <v>1415339</v>
      </c>
      <c r="D14" s="8">
        <f>SUM(D8:D12)</f>
        <v>1090473</v>
      </c>
      <c r="E14" s="12">
        <f>SUM(E8:E12)</f>
        <v>1800817</v>
      </c>
    </row>
    <row r="15" spans="1:9" x14ac:dyDescent="0.25">
      <c r="A15" s="1"/>
      <c r="C15" s="8"/>
      <c r="D15" s="8"/>
      <c r="E15" s="12"/>
    </row>
    <row r="16" spans="1:9" x14ac:dyDescent="0.25">
      <c r="A16" s="23" t="s">
        <v>252</v>
      </c>
      <c r="C16" s="3"/>
      <c r="D16" s="3"/>
    </row>
    <row r="17" spans="1:5" x14ac:dyDescent="0.25">
      <c r="A17" s="1" t="s">
        <v>356</v>
      </c>
      <c r="B17" t="s">
        <v>357</v>
      </c>
      <c r="C17" s="3">
        <v>131361</v>
      </c>
      <c r="D17" s="3">
        <v>276629</v>
      </c>
      <c r="E17" s="3">
        <f>E169+E186+E198+E229+E345+E398</f>
        <v>272866.06079999998</v>
      </c>
    </row>
    <row r="18" spans="1:5" x14ac:dyDescent="0.25">
      <c r="A18" s="1" t="s">
        <v>358</v>
      </c>
      <c r="B18" t="s">
        <v>359</v>
      </c>
      <c r="C18" s="3">
        <v>296372</v>
      </c>
      <c r="D18" s="3">
        <v>332325</v>
      </c>
      <c r="E18" s="3">
        <f>E293+E287+E389</f>
        <v>337884.65599999996</v>
      </c>
    </row>
    <row r="19" spans="1:5" x14ac:dyDescent="0.25">
      <c r="A19" s="1" t="s">
        <v>360</v>
      </c>
      <c r="B19" t="s">
        <v>361</v>
      </c>
      <c r="C19" s="3">
        <v>75406</v>
      </c>
      <c r="D19" s="3">
        <v>109906</v>
      </c>
      <c r="E19" s="3">
        <f>E248+E299+E317+E334</f>
        <v>191415.39549999998</v>
      </c>
    </row>
    <row r="20" spans="1:5" x14ac:dyDescent="0.25">
      <c r="A20" s="1" t="s">
        <v>362</v>
      </c>
      <c r="B20" t="s">
        <v>363</v>
      </c>
      <c r="C20" s="3">
        <v>46418</v>
      </c>
      <c r="D20" s="3">
        <v>58441</v>
      </c>
      <c r="E20" s="3">
        <f>E377</f>
        <v>48792</v>
      </c>
    </row>
    <row r="21" spans="1:5" x14ac:dyDescent="0.25">
      <c r="A21" s="1" t="s">
        <v>440</v>
      </c>
      <c r="B21" t="s">
        <v>449</v>
      </c>
      <c r="C21" s="3"/>
      <c r="D21" s="3"/>
      <c r="E21" s="3">
        <v>873737</v>
      </c>
    </row>
    <row r="22" spans="1:5" x14ac:dyDescent="0.25">
      <c r="A22" s="1"/>
      <c r="C22" s="3"/>
      <c r="D22" s="3"/>
    </row>
    <row r="23" spans="1:5" x14ac:dyDescent="0.25">
      <c r="A23" s="1" t="s">
        <v>255</v>
      </c>
      <c r="C23" s="8">
        <f>SUM(C17:C21)</f>
        <v>549557</v>
      </c>
      <c r="D23" s="8">
        <f>SUM(D17:D21)</f>
        <v>777301</v>
      </c>
      <c r="E23" s="12">
        <f>SUM(E17:E21)</f>
        <v>1724695.1122999999</v>
      </c>
    </row>
    <row r="24" spans="1:5" x14ac:dyDescent="0.25">
      <c r="D24" s="1" t="s">
        <v>436</v>
      </c>
      <c r="E24" s="24">
        <f>E14-E23</f>
        <v>76121.887700000079</v>
      </c>
    </row>
    <row r="25" spans="1:5" x14ac:dyDescent="0.25">
      <c r="D25" s="3"/>
      <c r="E25"/>
    </row>
    <row r="26" spans="1:5" x14ac:dyDescent="0.25">
      <c r="A26" s="1" t="s">
        <v>452</v>
      </c>
      <c r="C26" s="8">
        <f>C5+C14-C23</f>
        <v>3047095</v>
      </c>
      <c r="D26" s="8">
        <f>D5+D14-D23</f>
        <v>3360267</v>
      </c>
      <c r="E26" s="8">
        <f>E5+E14-E23</f>
        <v>3436388.8876999998</v>
      </c>
    </row>
    <row r="27" spans="1:5" x14ac:dyDescent="0.25">
      <c r="D27" t="s">
        <v>348</v>
      </c>
    </row>
    <row r="28" spans="1:5" x14ac:dyDescent="0.25">
      <c r="B28" s="4" t="s">
        <v>256</v>
      </c>
      <c r="C28" s="4" t="s">
        <v>257</v>
      </c>
      <c r="E28" s="8">
        <v>38615</v>
      </c>
    </row>
    <row r="29" spans="1:5" x14ac:dyDescent="0.25">
      <c r="D29" s="22" t="s">
        <v>249</v>
      </c>
      <c r="E29" s="25">
        <f>E469</f>
        <v>114526</v>
      </c>
    </row>
    <row r="30" spans="1:5" x14ac:dyDescent="0.25">
      <c r="D30" s="23" t="s">
        <v>252</v>
      </c>
      <c r="E30" s="25">
        <f>E535</f>
        <v>77466.648000000001</v>
      </c>
    </row>
    <row r="31" spans="1:5" x14ac:dyDescent="0.25">
      <c r="C31" s="4" t="s">
        <v>270</v>
      </c>
      <c r="D31" s="1"/>
      <c r="E31" s="21">
        <f>E28+E29-E30</f>
        <v>75674.351999999999</v>
      </c>
    </row>
    <row r="33" spans="1:5" x14ac:dyDescent="0.25">
      <c r="B33" s="4" t="s">
        <v>376</v>
      </c>
      <c r="C33" s="4" t="s">
        <v>257</v>
      </c>
      <c r="E33" s="8">
        <v>53567</v>
      </c>
    </row>
    <row r="34" spans="1:5" x14ac:dyDescent="0.25">
      <c r="D34" s="22" t="s">
        <v>249</v>
      </c>
      <c r="E34" s="25">
        <f>E569</f>
        <v>86713</v>
      </c>
    </row>
    <row r="35" spans="1:5" x14ac:dyDescent="0.25">
      <c r="D35" s="23" t="s">
        <v>252</v>
      </c>
      <c r="E35" s="25">
        <f>E633</f>
        <v>47997.824000000001</v>
      </c>
    </row>
    <row r="36" spans="1:5" x14ac:dyDescent="0.25">
      <c r="C36" s="4" t="s">
        <v>270</v>
      </c>
      <c r="D36" s="1"/>
      <c r="E36" s="21">
        <f>E577</f>
        <v>92281.756000000081</v>
      </c>
    </row>
    <row r="37" spans="1:5" x14ac:dyDescent="0.25">
      <c r="C37" s="1"/>
      <c r="E37" s="19"/>
    </row>
    <row r="38" spans="1:5" x14ac:dyDescent="0.25">
      <c r="B38" s="4" t="s">
        <v>437</v>
      </c>
      <c r="C38" s="4" t="s">
        <v>257</v>
      </c>
      <c r="E38" s="21">
        <v>38391</v>
      </c>
    </row>
    <row r="39" spans="1:5" x14ac:dyDescent="0.25">
      <c r="C39" s="1"/>
      <c r="D39" s="22" t="s">
        <v>249</v>
      </c>
      <c r="E39" s="25">
        <f>E667</f>
        <v>3503</v>
      </c>
    </row>
    <row r="40" spans="1:5" x14ac:dyDescent="0.25">
      <c r="C40" s="1"/>
      <c r="D40" s="23" t="s">
        <v>252</v>
      </c>
      <c r="E40" s="19">
        <f>E676</f>
        <v>0</v>
      </c>
    </row>
    <row r="41" spans="1:5" x14ac:dyDescent="0.25">
      <c r="A41" s="1"/>
      <c r="C41" s="4" t="s">
        <v>270</v>
      </c>
      <c r="E41" s="12">
        <f>E38+E39</f>
        <v>41894</v>
      </c>
    </row>
    <row r="42" spans="1:5" x14ac:dyDescent="0.25">
      <c r="A42" s="1"/>
      <c r="C42" s="4"/>
      <c r="E42" s="8"/>
    </row>
    <row r="43" spans="1:5" x14ac:dyDescent="0.25">
      <c r="B43" s="4" t="s">
        <v>450</v>
      </c>
      <c r="C43" s="1"/>
      <c r="D43" s="22" t="s">
        <v>249</v>
      </c>
      <c r="E43" s="8">
        <f>SUM(E39+E34+E29+E14)</f>
        <v>2005559</v>
      </c>
    </row>
    <row r="44" spans="1:5" x14ac:dyDescent="0.25">
      <c r="C44" s="1"/>
      <c r="D44" s="23" t="s">
        <v>252</v>
      </c>
      <c r="E44" s="8">
        <f>SUM(E40+E35+E30+E23)</f>
        <v>1850159.5843</v>
      </c>
    </row>
    <row r="45" spans="1:5" x14ac:dyDescent="0.25">
      <c r="A45" s="1"/>
      <c r="C45" s="1" t="s">
        <v>451</v>
      </c>
      <c r="D45" s="1"/>
      <c r="E45" s="8">
        <f>E43-E44</f>
        <v>155399.41570000001</v>
      </c>
    </row>
    <row r="46" spans="1:5" x14ac:dyDescent="0.25">
      <c r="A46" s="1"/>
      <c r="C46" s="1"/>
      <c r="E46" s="8"/>
    </row>
    <row r="47" spans="1:5" x14ac:dyDescent="0.25">
      <c r="A47" s="1"/>
      <c r="C47" s="4" t="s">
        <v>270</v>
      </c>
      <c r="E47" s="8">
        <f>SUM(E41+E36+E31+E26)</f>
        <v>3646238.9956999999</v>
      </c>
    </row>
    <row r="48" spans="1:5" x14ac:dyDescent="0.25">
      <c r="A48" s="1"/>
      <c r="C48" s="1"/>
      <c r="E48" s="8"/>
    </row>
    <row r="49" spans="1:5" x14ac:dyDescent="0.25">
      <c r="A49" s="1"/>
      <c r="C49" s="1"/>
      <c r="E49" s="8"/>
    </row>
    <row r="51" spans="1:5" x14ac:dyDescent="0.25">
      <c r="C51" s="1"/>
    </row>
    <row r="52" spans="1:5" x14ac:dyDescent="0.25">
      <c r="C52" s="2" t="s">
        <v>377</v>
      </c>
      <c r="D52" s="2" t="s">
        <v>59</v>
      </c>
      <c r="E52" s="7" t="s">
        <v>1</v>
      </c>
    </row>
    <row r="53" spans="1:5" x14ac:dyDescent="0.25">
      <c r="C53" s="2">
        <v>2021</v>
      </c>
      <c r="D53" s="2">
        <v>2022</v>
      </c>
      <c r="E53" s="2">
        <v>2023</v>
      </c>
    </row>
    <row r="55" spans="1:5" x14ac:dyDescent="0.25">
      <c r="B55" s="5" t="s">
        <v>18</v>
      </c>
    </row>
    <row r="57" spans="1:5" x14ac:dyDescent="0.25">
      <c r="A57" t="s">
        <v>2</v>
      </c>
      <c r="B57" t="s">
        <v>3</v>
      </c>
      <c r="C57" s="3">
        <v>27063</v>
      </c>
      <c r="D57" s="3">
        <v>30407</v>
      </c>
      <c r="E57" s="3">
        <v>26642</v>
      </c>
    </row>
    <row r="58" spans="1:5" x14ac:dyDescent="0.25">
      <c r="A58" t="s">
        <v>4</v>
      </c>
      <c r="B58" t="s">
        <v>6</v>
      </c>
      <c r="C58" s="3">
        <v>2598</v>
      </c>
      <c r="D58" s="3">
        <v>2300</v>
      </c>
      <c r="E58" s="3">
        <v>2300</v>
      </c>
    </row>
    <row r="59" spans="1:5" x14ac:dyDescent="0.25">
      <c r="A59" t="s">
        <v>5</v>
      </c>
      <c r="B59" t="s">
        <v>7</v>
      </c>
      <c r="C59" s="3">
        <v>123008</v>
      </c>
      <c r="D59" s="3">
        <v>115000</v>
      </c>
      <c r="E59" s="3">
        <v>115000</v>
      </c>
    </row>
    <row r="60" spans="1:5" x14ac:dyDescent="0.25">
      <c r="A60" t="s">
        <v>9</v>
      </c>
      <c r="B60" t="s">
        <v>8</v>
      </c>
      <c r="C60" s="3">
        <v>168231</v>
      </c>
      <c r="D60" s="3">
        <v>150000</v>
      </c>
      <c r="E60" s="3">
        <v>150000</v>
      </c>
    </row>
    <row r="61" spans="1:5" x14ac:dyDescent="0.25">
      <c r="A61" t="s">
        <v>10</v>
      </c>
      <c r="B61" t="s">
        <v>11</v>
      </c>
      <c r="C61" s="3">
        <v>521</v>
      </c>
      <c r="D61" s="3">
        <v>450</v>
      </c>
      <c r="E61" s="3">
        <v>500</v>
      </c>
    </row>
    <row r="62" spans="1:5" x14ac:dyDescent="0.25">
      <c r="A62" t="s">
        <v>12</v>
      </c>
      <c r="B62" t="s">
        <v>13</v>
      </c>
      <c r="C62" s="3">
        <v>9198</v>
      </c>
      <c r="D62" s="3">
        <v>7000</v>
      </c>
      <c r="E62" s="3">
        <v>9200</v>
      </c>
    </row>
    <row r="63" spans="1:5" x14ac:dyDescent="0.25">
      <c r="A63" t="s">
        <v>14</v>
      </c>
      <c r="B63" t="s">
        <v>15</v>
      </c>
      <c r="C63" s="3">
        <v>794540</v>
      </c>
      <c r="D63" s="3">
        <v>700000</v>
      </c>
      <c r="E63" s="14">
        <v>550000</v>
      </c>
    </row>
    <row r="64" spans="1:5" x14ac:dyDescent="0.25">
      <c r="A64" t="s">
        <v>16</v>
      </c>
      <c r="B64" t="s">
        <v>17</v>
      </c>
      <c r="C64" s="3">
        <v>20813</v>
      </c>
      <c r="D64" s="3">
        <v>24000</v>
      </c>
      <c r="E64" s="3">
        <v>2000</v>
      </c>
    </row>
    <row r="65" spans="1:5" x14ac:dyDescent="0.25">
      <c r="C65" s="3"/>
      <c r="D65" s="3"/>
    </row>
    <row r="66" spans="1:5" x14ac:dyDescent="0.25">
      <c r="B66" s="1" t="s">
        <v>123</v>
      </c>
      <c r="C66" s="8">
        <f>SUM(C57:C64)</f>
        <v>1145972</v>
      </c>
      <c r="D66" s="8">
        <f>SUM(D57:D64)</f>
        <v>1029157</v>
      </c>
      <c r="E66" s="8">
        <f>SUM(E57:E64)</f>
        <v>855642</v>
      </c>
    </row>
    <row r="67" spans="1:5" x14ac:dyDescent="0.25">
      <c r="C67" s="3"/>
      <c r="D67" s="3"/>
    </row>
    <row r="68" spans="1:5" x14ac:dyDescent="0.25">
      <c r="B68" s="4" t="s">
        <v>19</v>
      </c>
      <c r="C68" s="3"/>
      <c r="D68" s="3"/>
    </row>
    <row r="69" spans="1:5" x14ac:dyDescent="0.25">
      <c r="C69" s="3"/>
      <c r="D69" s="3"/>
    </row>
    <row r="70" spans="1:5" x14ac:dyDescent="0.25">
      <c r="A70" t="s">
        <v>20</v>
      </c>
      <c r="B70" t="s">
        <v>21</v>
      </c>
      <c r="C70" s="3">
        <v>500</v>
      </c>
      <c r="D70" s="3">
        <v>350</v>
      </c>
      <c r="E70" s="3">
        <v>400</v>
      </c>
    </row>
    <row r="71" spans="1:5" x14ac:dyDescent="0.25">
      <c r="A71" t="s">
        <v>22</v>
      </c>
      <c r="B71" t="s">
        <v>366</v>
      </c>
      <c r="C71" s="3">
        <v>201</v>
      </c>
      <c r="D71" s="3">
        <v>101</v>
      </c>
      <c r="E71" s="3">
        <v>200</v>
      </c>
    </row>
    <row r="72" spans="1:5" x14ac:dyDescent="0.25">
      <c r="A72" t="s">
        <v>24</v>
      </c>
      <c r="B72" t="s">
        <v>23</v>
      </c>
      <c r="C72" s="3">
        <v>10000</v>
      </c>
      <c r="D72" s="3">
        <v>10000</v>
      </c>
      <c r="E72" s="3">
        <v>12500</v>
      </c>
    </row>
    <row r="73" spans="1:5" x14ac:dyDescent="0.25">
      <c r="A73" t="s">
        <v>423</v>
      </c>
      <c r="B73" t="s">
        <v>25</v>
      </c>
      <c r="C73" s="3">
        <v>329</v>
      </c>
      <c r="D73" s="3">
        <v>500</v>
      </c>
      <c r="E73" s="3">
        <v>500</v>
      </c>
    </row>
    <row r="74" spans="1:5" x14ac:dyDescent="0.25">
      <c r="A74" t="s">
        <v>26</v>
      </c>
      <c r="B74" t="s">
        <v>27</v>
      </c>
      <c r="C74" s="3">
        <v>34</v>
      </c>
      <c r="D74" s="3">
        <v>40</v>
      </c>
      <c r="E74" s="3">
        <v>40</v>
      </c>
    </row>
    <row r="75" spans="1:5" x14ac:dyDescent="0.25">
      <c r="C75" s="3"/>
      <c r="D75" s="3"/>
    </row>
    <row r="76" spans="1:5" x14ac:dyDescent="0.25">
      <c r="B76" s="1" t="s">
        <v>123</v>
      </c>
      <c r="C76" s="8">
        <f>SUM(C70:C74)</f>
        <v>11064</v>
      </c>
      <c r="D76" s="8">
        <f>SUM(D70:D74)</f>
        <v>10991</v>
      </c>
      <c r="E76" s="8">
        <f>SUM(E70:E74)</f>
        <v>13640</v>
      </c>
    </row>
    <row r="77" spans="1:5" x14ac:dyDescent="0.25">
      <c r="C77" s="3"/>
      <c r="D77" s="3"/>
    </row>
    <row r="78" spans="1:5" x14ac:dyDescent="0.25">
      <c r="B78" s="4" t="s">
        <v>28</v>
      </c>
      <c r="C78" s="3"/>
      <c r="D78" s="3"/>
    </row>
    <row r="79" spans="1:5" x14ac:dyDescent="0.25">
      <c r="C79" s="3"/>
      <c r="D79" s="3"/>
    </row>
    <row r="80" spans="1:5" x14ac:dyDescent="0.25">
      <c r="A80" t="s">
        <v>29</v>
      </c>
      <c r="B80" t="s">
        <v>30</v>
      </c>
      <c r="C80" s="3">
        <v>19154</v>
      </c>
      <c r="D80" s="3"/>
    </row>
    <row r="81" spans="1:5" x14ac:dyDescent="0.25">
      <c r="A81" t="s">
        <v>31</v>
      </c>
      <c r="B81" t="s">
        <v>32</v>
      </c>
      <c r="C81" s="3">
        <v>1445</v>
      </c>
      <c r="D81" s="3">
        <v>1000</v>
      </c>
      <c r="E81" s="3">
        <v>1500</v>
      </c>
    </row>
    <row r="82" spans="1:5" x14ac:dyDescent="0.25">
      <c r="A82" t="s">
        <v>33</v>
      </c>
      <c r="B82" t="s">
        <v>34</v>
      </c>
      <c r="C82" s="3">
        <v>1135</v>
      </c>
      <c r="D82" s="3"/>
    </row>
    <row r="83" spans="1:5" x14ac:dyDescent="0.25">
      <c r="A83" t="s">
        <v>35</v>
      </c>
      <c r="B83" t="s">
        <v>36</v>
      </c>
      <c r="C83" s="3">
        <v>18406</v>
      </c>
      <c r="D83" s="3">
        <v>10000</v>
      </c>
      <c r="E83" s="3">
        <v>17070</v>
      </c>
    </row>
    <row r="84" spans="1:5" x14ac:dyDescent="0.25">
      <c r="C84" s="3"/>
      <c r="D84" s="3"/>
    </row>
    <row r="85" spans="1:5" x14ac:dyDescent="0.25">
      <c r="B85" s="1" t="s">
        <v>123</v>
      </c>
      <c r="C85" s="8">
        <f>SUM(C80:C83)</f>
        <v>40140</v>
      </c>
      <c r="D85" s="8">
        <f>SUM(D80:D83)</f>
        <v>11000</v>
      </c>
      <c r="E85" s="8">
        <f>SUM(E80:E83)</f>
        <v>18570</v>
      </c>
    </row>
    <row r="86" spans="1:5" x14ac:dyDescent="0.25">
      <c r="C86" s="3"/>
      <c r="D86" s="3"/>
    </row>
    <row r="87" spans="1:5" x14ac:dyDescent="0.25">
      <c r="B87" s="4" t="s">
        <v>37</v>
      </c>
      <c r="C87" s="3"/>
      <c r="D87" s="3"/>
    </row>
    <row r="88" spans="1:5" x14ac:dyDescent="0.25">
      <c r="C88" s="3"/>
      <c r="D88" s="3"/>
    </row>
    <row r="89" spans="1:5" x14ac:dyDescent="0.25">
      <c r="A89" t="s">
        <v>38</v>
      </c>
      <c r="B89" t="s">
        <v>37</v>
      </c>
      <c r="C89" s="3">
        <v>400</v>
      </c>
      <c r="D89" s="3">
        <v>250</v>
      </c>
      <c r="E89" s="3">
        <v>250</v>
      </c>
    </row>
    <row r="90" spans="1:5" x14ac:dyDescent="0.25">
      <c r="A90" t="s">
        <v>39</v>
      </c>
      <c r="B90" t="s">
        <v>40</v>
      </c>
      <c r="C90" s="3">
        <v>50</v>
      </c>
      <c r="D90" s="3">
        <v>100</v>
      </c>
      <c r="E90" s="3">
        <v>100</v>
      </c>
    </row>
    <row r="91" spans="1:5" x14ac:dyDescent="0.25">
      <c r="B91" s="1" t="s">
        <v>123</v>
      </c>
      <c r="C91" s="8">
        <f>SUM(C89:C90)</f>
        <v>450</v>
      </c>
      <c r="D91" s="8">
        <f>SUM(D89:D90)</f>
        <v>350</v>
      </c>
      <c r="E91" s="8">
        <f>SUM(E89:E90)</f>
        <v>350</v>
      </c>
    </row>
    <row r="92" spans="1:5" x14ac:dyDescent="0.25">
      <c r="C92" s="3"/>
      <c r="D92" s="3"/>
    </row>
    <row r="93" spans="1:5" x14ac:dyDescent="0.25">
      <c r="B93" s="4" t="s">
        <v>41</v>
      </c>
      <c r="C93" s="3"/>
      <c r="D93" s="3"/>
    </row>
    <row r="94" spans="1:5" x14ac:dyDescent="0.25">
      <c r="C94" s="3"/>
      <c r="D94" s="3"/>
    </row>
    <row r="95" spans="1:5" x14ac:dyDescent="0.25">
      <c r="A95" t="s">
        <v>42</v>
      </c>
      <c r="B95" t="s">
        <v>43</v>
      </c>
      <c r="C95" s="3">
        <v>5794</v>
      </c>
      <c r="D95" s="3">
        <v>35000</v>
      </c>
      <c r="E95" s="3">
        <v>6000</v>
      </c>
    </row>
    <row r="96" spans="1:5" x14ac:dyDescent="0.25">
      <c r="A96" t="s">
        <v>44</v>
      </c>
      <c r="B96" t="s">
        <v>45</v>
      </c>
      <c r="C96" s="3">
        <v>907</v>
      </c>
      <c r="D96" s="3">
        <v>3500</v>
      </c>
      <c r="E96" s="3">
        <v>1000</v>
      </c>
    </row>
    <row r="97" spans="1:5" x14ac:dyDescent="0.25">
      <c r="A97" t="s">
        <v>46</v>
      </c>
      <c r="B97" t="s">
        <v>47</v>
      </c>
      <c r="C97" s="3">
        <v>16</v>
      </c>
      <c r="D97" s="3"/>
    </row>
    <row r="98" spans="1:5" x14ac:dyDescent="0.25">
      <c r="B98" s="1" t="s">
        <v>123</v>
      </c>
      <c r="C98" s="8">
        <f>SUM(C95:C97)</f>
        <v>6717</v>
      </c>
      <c r="D98" s="8">
        <f>SUM(D95:D97)</f>
        <v>38500</v>
      </c>
      <c r="E98" s="8">
        <f>SUM(E95:E97)</f>
        <v>7000</v>
      </c>
    </row>
    <row r="99" spans="1:5" x14ac:dyDescent="0.25">
      <c r="B99" s="1"/>
      <c r="C99" s="8"/>
      <c r="D99" s="8"/>
      <c r="E99" s="8"/>
    </row>
    <row r="100" spans="1:5" x14ac:dyDescent="0.25">
      <c r="B100" s="1"/>
      <c r="C100" s="8"/>
      <c r="D100" s="8"/>
      <c r="E100" s="8"/>
    </row>
    <row r="101" spans="1:5" x14ac:dyDescent="0.25">
      <c r="B101" s="1"/>
      <c r="C101" s="8"/>
      <c r="D101" s="8"/>
      <c r="E101" s="8"/>
    </row>
    <row r="102" spans="1:5" x14ac:dyDescent="0.25">
      <c r="B102" s="1"/>
      <c r="C102" s="8"/>
      <c r="D102" s="8"/>
      <c r="E102" s="8"/>
    </row>
    <row r="103" spans="1:5" x14ac:dyDescent="0.25">
      <c r="B103" s="1"/>
      <c r="C103" s="8"/>
      <c r="D103" s="8"/>
      <c r="E103" s="8"/>
    </row>
    <row r="104" spans="1:5" x14ac:dyDescent="0.25">
      <c r="C104" s="2" t="s">
        <v>0</v>
      </c>
      <c r="D104" s="2" t="s">
        <v>59</v>
      </c>
      <c r="E104" s="7" t="s">
        <v>1</v>
      </c>
    </row>
    <row r="105" spans="1:5" x14ac:dyDescent="0.25">
      <c r="C105" s="2">
        <v>2021</v>
      </c>
      <c r="D105" s="2">
        <v>2022</v>
      </c>
      <c r="E105" s="2">
        <v>2023</v>
      </c>
    </row>
    <row r="108" spans="1:5" x14ac:dyDescent="0.25">
      <c r="B108" s="4" t="s">
        <v>383</v>
      </c>
      <c r="C108" s="3"/>
      <c r="D108" s="3"/>
    </row>
    <row r="109" spans="1:5" x14ac:dyDescent="0.25">
      <c r="C109" s="3"/>
      <c r="D109" s="3"/>
    </row>
    <row r="110" spans="1:5" x14ac:dyDescent="0.25">
      <c r="A110" t="s">
        <v>48</v>
      </c>
      <c r="B110" t="s">
        <v>49</v>
      </c>
      <c r="C110" s="3">
        <v>92</v>
      </c>
      <c r="D110" s="3">
        <v>35</v>
      </c>
      <c r="E110" s="3">
        <v>75</v>
      </c>
    </row>
    <row r="111" spans="1:5" x14ac:dyDescent="0.25">
      <c r="A111" t="s">
        <v>50</v>
      </c>
      <c r="B111" t="s">
        <v>51</v>
      </c>
      <c r="C111" s="3">
        <v>130</v>
      </c>
      <c r="D111" s="3">
        <v>200</v>
      </c>
      <c r="E111" s="3">
        <v>30000</v>
      </c>
    </row>
    <row r="112" spans="1:5" x14ac:dyDescent="0.25">
      <c r="A112" t="s">
        <v>52</v>
      </c>
      <c r="B112" t="s">
        <v>375</v>
      </c>
      <c r="C112" s="11">
        <v>44605</v>
      </c>
      <c r="D112" s="3">
        <v>500</v>
      </c>
      <c r="E112" s="3">
        <v>500</v>
      </c>
    </row>
    <row r="113" spans="1:5" x14ac:dyDescent="0.25">
      <c r="A113" t="s">
        <v>53</v>
      </c>
      <c r="B113" t="s">
        <v>54</v>
      </c>
      <c r="C113" s="3">
        <v>23</v>
      </c>
      <c r="D113" s="3">
        <v>20</v>
      </c>
      <c r="E113" s="3">
        <v>20</v>
      </c>
    </row>
    <row r="114" spans="1:5" x14ac:dyDescent="0.25">
      <c r="A114" t="s">
        <v>55</v>
      </c>
      <c r="B114" t="s">
        <v>56</v>
      </c>
      <c r="C114" s="3">
        <v>12</v>
      </c>
      <c r="D114" s="3">
        <v>20</v>
      </c>
      <c r="E114" s="3">
        <v>20</v>
      </c>
    </row>
    <row r="115" spans="1:5" x14ac:dyDescent="0.25">
      <c r="A115" t="s">
        <v>57</v>
      </c>
      <c r="B115" t="s">
        <v>58</v>
      </c>
      <c r="C115" s="3">
        <v>62</v>
      </c>
      <c r="D115" s="3">
        <v>0</v>
      </c>
    </row>
    <row r="116" spans="1:5" x14ac:dyDescent="0.25">
      <c r="C116" s="3"/>
      <c r="D116" s="3"/>
    </row>
    <row r="117" spans="1:5" x14ac:dyDescent="0.25">
      <c r="B117" s="1" t="s">
        <v>123</v>
      </c>
      <c r="C117" s="9">
        <f>SUM(C110:C115)</f>
        <v>44924</v>
      </c>
      <c r="D117" s="9">
        <f>SUM(D110:D115)</f>
        <v>775</v>
      </c>
      <c r="E117" s="8">
        <f>SUM(E110:E115)</f>
        <v>30615</v>
      </c>
    </row>
    <row r="118" spans="1:5" x14ac:dyDescent="0.25">
      <c r="B118" s="1"/>
      <c r="C118" s="9"/>
      <c r="D118" s="9"/>
      <c r="E118" s="8"/>
    </row>
    <row r="119" spans="1:5" x14ac:dyDescent="0.25">
      <c r="B119" s="1"/>
      <c r="C119" s="9"/>
      <c r="D119" s="9"/>
      <c r="E119" s="8"/>
    </row>
    <row r="120" spans="1:5" x14ac:dyDescent="0.25">
      <c r="B120" s="1"/>
      <c r="C120" s="9"/>
      <c r="D120" s="9"/>
      <c r="E120" s="8"/>
    </row>
    <row r="121" spans="1:5" x14ac:dyDescent="0.25">
      <c r="B121" s="1"/>
      <c r="C121" s="9"/>
      <c r="D121" s="9"/>
      <c r="E121" s="8"/>
    </row>
    <row r="122" spans="1:5" x14ac:dyDescent="0.25">
      <c r="B122" s="1"/>
      <c r="C122" s="9"/>
      <c r="D122" s="9"/>
      <c r="E122" s="8"/>
    </row>
    <row r="123" spans="1:5" x14ac:dyDescent="0.25">
      <c r="B123" s="1"/>
      <c r="C123" s="9"/>
      <c r="D123" s="9"/>
      <c r="E123" s="8"/>
    </row>
    <row r="124" spans="1:5" x14ac:dyDescent="0.25">
      <c r="B124" s="1"/>
      <c r="C124" s="9"/>
      <c r="D124" s="9"/>
      <c r="E124" s="8"/>
    </row>
    <row r="125" spans="1:5" x14ac:dyDescent="0.25">
      <c r="B125" s="1"/>
      <c r="C125" s="9"/>
      <c r="D125" s="9"/>
      <c r="E125" s="8"/>
    </row>
    <row r="126" spans="1:5" x14ac:dyDescent="0.25">
      <c r="B126" s="1"/>
      <c r="C126" s="9"/>
      <c r="D126" s="9"/>
      <c r="E126" s="8"/>
    </row>
    <row r="127" spans="1:5" x14ac:dyDescent="0.25">
      <c r="B127" s="1"/>
      <c r="C127" s="9"/>
      <c r="D127" s="9"/>
      <c r="E127" s="8"/>
    </row>
    <row r="128" spans="1:5" x14ac:dyDescent="0.25">
      <c r="B128" s="1"/>
      <c r="C128" s="9"/>
      <c r="D128" s="9"/>
      <c r="E128" s="8"/>
    </row>
    <row r="129" spans="2:5" x14ac:dyDescent="0.25">
      <c r="B129" s="1"/>
      <c r="C129" s="9"/>
      <c r="D129" s="9"/>
      <c r="E129" s="8"/>
    </row>
    <row r="130" spans="2:5" x14ac:dyDescent="0.25">
      <c r="B130" s="1"/>
      <c r="C130" s="9"/>
      <c r="D130" s="9"/>
      <c r="E130" s="8"/>
    </row>
    <row r="131" spans="2:5" x14ac:dyDescent="0.25">
      <c r="B131" s="1"/>
      <c r="C131" s="9"/>
      <c r="D131" s="9"/>
      <c r="E131" s="8"/>
    </row>
    <row r="132" spans="2:5" x14ac:dyDescent="0.25">
      <c r="B132" s="1"/>
      <c r="C132" s="9"/>
      <c r="D132" s="9"/>
      <c r="E132" s="8"/>
    </row>
    <row r="133" spans="2:5" x14ac:dyDescent="0.25">
      <c r="B133" s="1"/>
      <c r="C133" s="9"/>
      <c r="D133" s="9"/>
      <c r="E133" s="8"/>
    </row>
    <row r="134" spans="2:5" x14ac:dyDescent="0.25">
      <c r="B134" s="1"/>
      <c r="C134" s="9"/>
      <c r="D134" s="9"/>
      <c r="E134" s="8"/>
    </row>
    <row r="135" spans="2:5" x14ac:dyDescent="0.25">
      <c r="B135" s="1"/>
      <c r="C135" s="9"/>
      <c r="D135" s="9"/>
      <c r="E135" s="8"/>
    </row>
    <row r="136" spans="2:5" x14ac:dyDescent="0.25">
      <c r="B136" s="1"/>
      <c r="C136" s="9"/>
      <c r="D136" s="9"/>
      <c r="E136" s="8"/>
    </row>
    <row r="137" spans="2:5" x14ac:dyDescent="0.25">
      <c r="B137" s="1"/>
      <c r="C137" s="9"/>
      <c r="D137" s="9"/>
      <c r="E137" s="8"/>
    </row>
    <row r="138" spans="2:5" x14ac:dyDescent="0.25">
      <c r="B138" s="1"/>
      <c r="C138" s="9"/>
      <c r="D138" s="9"/>
      <c r="E138" s="8"/>
    </row>
    <row r="139" spans="2:5" x14ac:dyDescent="0.25">
      <c r="B139" s="1"/>
      <c r="C139" s="9"/>
      <c r="D139" s="9"/>
      <c r="E139" s="8"/>
    </row>
    <row r="140" spans="2:5" x14ac:dyDescent="0.25">
      <c r="B140" s="1"/>
      <c r="C140" s="9"/>
      <c r="D140" s="9"/>
      <c r="E140" s="8"/>
    </row>
    <row r="141" spans="2:5" x14ac:dyDescent="0.25">
      <c r="B141" s="1"/>
      <c r="C141" s="9"/>
      <c r="D141" s="9"/>
      <c r="E141" s="8"/>
    </row>
    <row r="142" spans="2:5" x14ac:dyDescent="0.25">
      <c r="B142" s="1"/>
      <c r="C142" s="9"/>
      <c r="D142" s="9"/>
      <c r="E142" s="8"/>
    </row>
    <row r="143" spans="2:5" x14ac:dyDescent="0.25">
      <c r="B143" s="1"/>
      <c r="C143" s="9"/>
      <c r="D143" s="9"/>
      <c r="E143" s="8"/>
    </row>
    <row r="144" spans="2:5" x14ac:dyDescent="0.25">
      <c r="B144" s="1"/>
      <c r="C144" s="9"/>
      <c r="D144" s="9"/>
      <c r="E144" s="8"/>
    </row>
    <row r="145" spans="1:5" x14ac:dyDescent="0.25">
      <c r="B145" s="1"/>
      <c r="C145" s="9"/>
      <c r="D145" s="9"/>
      <c r="E145" s="8"/>
    </row>
    <row r="146" spans="1:5" x14ac:dyDescent="0.25">
      <c r="B146" s="1"/>
      <c r="C146" s="9"/>
      <c r="D146" s="9"/>
      <c r="E146" s="8"/>
    </row>
    <row r="147" spans="1:5" x14ac:dyDescent="0.25">
      <c r="B147" s="1"/>
      <c r="C147" s="9"/>
      <c r="D147" s="9"/>
      <c r="E147" s="8"/>
    </row>
    <row r="148" spans="1:5" x14ac:dyDescent="0.25">
      <c r="B148" s="1"/>
      <c r="C148" s="9"/>
      <c r="D148" s="9"/>
      <c r="E148" s="8"/>
    </row>
    <row r="149" spans="1:5" x14ac:dyDescent="0.25">
      <c r="B149" s="1"/>
      <c r="C149" s="9"/>
      <c r="D149" s="9"/>
      <c r="E149" s="8"/>
    </row>
    <row r="150" spans="1:5" x14ac:dyDescent="0.25">
      <c r="B150" s="1"/>
      <c r="C150" s="9"/>
      <c r="D150" s="9"/>
      <c r="E150" s="8"/>
    </row>
    <row r="151" spans="1:5" x14ac:dyDescent="0.25">
      <c r="B151" s="1"/>
      <c r="C151" s="9"/>
      <c r="D151" s="9"/>
      <c r="E151" s="8"/>
    </row>
    <row r="152" spans="1:5" x14ac:dyDescent="0.25">
      <c r="C152" s="7" t="s">
        <v>384</v>
      </c>
      <c r="D152" s="2" t="s">
        <v>59</v>
      </c>
      <c r="E152" s="7" t="s">
        <v>1</v>
      </c>
    </row>
    <row r="153" spans="1:5" x14ac:dyDescent="0.25">
      <c r="C153" s="2">
        <v>2021</v>
      </c>
      <c r="D153" s="2">
        <v>2022</v>
      </c>
      <c r="E153" s="2">
        <v>2023</v>
      </c>
    </row>
    <row r="154" spans="1:5" x14ac:dyDescent="0.25">
      <c r="C154" s="3"/>
      <c r="D154" s="3"/>
    </row>
    <row r="155" spans="1:5" x14ac:dyDescent="0.25">
      <c r="C155" s="3"/>
      <c r="D155" s="3"/>
    </row>
    <row r="156" spans="1:5" x14ac:dyDescent="0.25">
      <c r="B156" s="4" t="s">
        <v>60</v>
      </c>
      <c r="C156" s="3"/>
      <c r="D156" s="3"/>
    </row>
    <row r="157" spans="1:5" x14ac:dyDescent="0.25">
      <c r="C157" s="3"/>
      <c r="D157" s="3"/>
    </row>
    <row r="158" spans="1:5" x14ac:dyDescent="0.25">
      <c r="A158" t="s">
        <v>61</v>
      </c>
      <c r="B158" t="s">
        <v>62</v>
      </c>
      <c r="C158" s="3">
        <v>4800</v>
      </c>
      <c r="D158" s="3">
        <v>4800</v>
      </c>
      <c r="E158" s="3">
        <v>4800</v>
      </c>
    </row>
    <row r="159" spans="1:5" x14ac:dyDescent="0.25">
      <c r="A159" t="s">
        <v>63</v>
      </c>
      <c r="B159" t="s">
        <v>64</v>
      </c>
      <c r="C159" s="3">
        <v>14</v>
      </c>
      <c r="D159" s="3">
        <v>15</v>
      </c>
      <c r="E159" s="3">
        <v>15</v>
      </c>
    </row>
    <row r="160" spans="1:5" x14ac:dyDescent="0.25">
      <c r="A160" t="s">
        <v>67</v>
      </c>
      <c r="B160" t="s">
        <v>149</v>
      </c>
      <c r="C160" s="3">
        <v>-72</v>
      </c>
      <c r="D160" s="3">
        <v>70</v>
      </c>
      <c r="E160" s="3">
        <f>0.0145*E158</f>
        <v>69.600000000000009</v>
      </c>
    </row>
    <row r="161" spans="1:5" x14ac:dyDescent="0.25">
      <c r="A161" t="s">
        <v>65</v>
      </c>
      <c r="B161" t="s">
        <v>409</v>
      </c>
      <c r="C161" s="3">
        <v>997</v>
      </c>
      <c r="D161" s="3">
        <v>1000</v>
      </c>
      <c r="E161" s="3" t="s">
        <v>389</v>
      </c>
    </row>
    <row r="162" spans="1:5" x14ac:dyDescent="0.25">
      <c r="A162" t="s">
        <v>371</v>
      </c>
      <c r="B162" t="s">
        <v>68</v>
      </c>
      <c r="C162" s="3">
        <v>657</v>
      </c>
      <c r="D162" s="3">
        <v>707</v>
      </c>
      <c r="E162" s="3">
        <f>0.1473*E158</f>
        <v>707.04</v>
      </c>
    </row>
    <row r="163" spans="1:5" x14ac:dyDescent="0.25">
      <c r="A163" t="s">
        <v>83</v>
      </c>
      <c r="B163" t="s">
        <v>84</v>
      </c>
      <c r="C163" s="3">
        <v>20614</v>
      </c>
      <c r="D163" s="3">
        <v>30000</v>
      </c>
      <c r="E163" s="14">
        <v>25000</v>
      </c>
    </row>
    <row r="164" spans="1:5" x14ac:dyDescent="0.25">
      <c r="A164" t="s">
        <v>372</v>
      </c>
      <c r="B164" t="s">
        <v>330</v>
      </c>
      <c r="C164" s="3">
        <v>1567</v>
      </c>
      <c r="D164" s="3">
        <v>3000</v>
      </c>
      <c r="E164" s="3" t="s">
        <v>389</v>
      </c>
    </row>
    <row r="165" spans="1:5" x14ac:dyDescent="0.25">
      <c r="A165" t="s">
        <v>373</v>
      </c>
      <c r="B165" t="s">
        <v>71</v>
      </c>
      <c r="C165" s="3">
        <v>4890</v>
      </c>
      <c r="D165" s="3">
        <v>15000</v>
      </c>
      <c r="E165" s="14">
        <v>10000</v>
      </c>
    </row>
    <row r="166" spans="1:5" x14ac:dyDescent="0.25">
      <c r="A166" t="s">
        <v>374</v>
      </c>
      <c r="B166" t="s">
        <v>72</v>
      </c>
      <c r="C166" s="3">
        <v>2629</v>
      </c>
      <c r="D166" s="3">
        <v>3500</v>
      </c>
      <c r="E166" s="3">
        <v>3775</v>
      </c>
    </row>
    <row r="167" spans="1:5" x14ac:dyDescent="0.25">
      <c r="A167" t="s">
        <v>73</v>
      </c>
      <c r="B167" t="s">
        <v>74</v>
      </c>
      <c r="C167" s="3">
        <v>100</v>
      </c>
      <c r="D167" s="3">
        <v>100</v>
      </c>
      <c r="E167" s="3">
        <v>100</v>
      </c>
    </row>
    <row r="168" spans="1:5" x14ac:dyDescent="0.25">
      <c r="C168" s="3"/>
      <c r="D168" s="3"/>
    </row>
    <row r="169" spans="1:5" x14ac:dyDescent="0.25">
      <c r="B169" s="1" t="s">
        <v>123</v>
      </c>
      <c r="C169" s="8">
        <f>SUM(C158:C168)</f>
        <v>36196</v>
      </c>
      <c r="D169" s="8">
        <f>SUM(D158:D168)</f>
        <v>58192</v>
      </c>
      <c r="E169" s="8">
        <f>SUM(E158:E167)</f>
        <v>44466.64</v>
      </c>
    </row>
    <row r="170" spans="1:5" x14ac:dyDescent="0.25">
      <c r="C170" s="3"/>
      <c r="D170" s="3"/>
    </row>
    <row r="171" spans="1:5" x14ac:dyDescent="0.25">
      <c r="C171" s="3"/>
      <c r="D171" s="3"/>
    </row>
    <row r="172" spans="1:5" x14ac:dyDescent="0.25">
      <c r="B172" s="4" t="s">
        <v>75</v>
      </c>
      <c r="C172" s="3"/>
      <c r="D172" s="3"/>
    </row>
    <row r="173" spans="1:5" x14ac:dyDescent="0.25">
      <c r="C173" s="3"/>
      <c r="D173" s="3"/>
    </row>
    <row r="174" spans="1:5" x14ac:dyDescent="0.25">
      <c r="A174" t="s">
        <v>76</v>
      </c>
      <c r="B174" t="s">
        <v>62</v>
      </c>
      <c r="C174" s="3">
        <v>17939</v>
      </c>
      <c r="D174" s="3">
        <v>22408</v>
      </c>
      <c r="E174" s="3">
        <v>4800</v>
      </c>
    </row>
    <row r="175" spans="1:5" x14ac:dyDescent="0.25">
      <c r="A175" t="s">
        <v>77</v>
      </c>
      <c r="B175" t="s">
        <v>64</v>
      </c>
      <c r="C175" s="3">
        <v>55</v>
      </c>
      <c r="D175" s="3">
        <v>67</v>
      </c>
      <c r="E175" s="3">
        <v>50</v>
      </c>
    </row>
    <row r="176" spans="1:5" x14ac:dyDescent="0.25">
      <c r="A176" t="s">
        <v>78</v>
      </c>
      <c r="B176" t="s">
        <v>66</v>
      </c>
      <c r="C176" s="3">
        <v>1468</v>
      </c>
      <c r="D176" s="3">
        <v>1000</v>
      </c>
      <c r="E176" s="3">
        <v>2067</v>
      </c>
    </row>
    <row r="177" spans="1:5" x14ac:dyDescent="0.25">
      <c r="A177" t="s">
        <v>79</v>
      </c>
      <c r="B177" t="s">
        <v>149</v>
      </c>
      <c r="C177" s="3">
        <v>256</v>
      </c>
      <c r="D177" s="3">
        <v>325</v>
      </c>
      <c r="E177" s="3">
        <f>0.0145*E174</f>
        <v>69.600000000000009</v>
      </c>
    </row>
    <row r="178" spans="1:5" x14ac:dyDescent="0.25">
      <c r="A178" t="s">
        <v>80</v>
      </c>
      <c r="B178" t="s">
        <v>68</v>
      </c>
      <c r="C178" s="3">
        <v>1869</v>
      </c>
      <c r="D178" s="3">
        <v>2739</v>
      </c>
      <c r="E178" s="3">
        <f>0.1473*E174</f>
        <v>707.04</v>
      </c>
    </row>
    <row r="179" spans="1:5" x14ac:dyDescent="0.25">
      <c r="A179" t="s">
        <v>81</v>
      </c>
      <c r="B179" t="s">
        <v>69</v>
      </c>
      <c r="C179" s="3">
        <v>0</v>
      </c>
      <c r="D179" s="3">
        <v>200</v>
      </c>
    </row>
    <row r="180" spans="1:5" x14ac:dyDescent="0.25">
      <c r="A180" t="s">
        <v>82</v>
      </c>
      <c r="B180" t="s">
        <v>70</v>
      </c>
      <c r="C180" s="3">
        <v>0</v>
      </c>
      <c r="D180" s="3">
        <v>110</v>
      </c>
    </row>
    <row r="181" spans="1:5" x14ac:dyDescent="0.25">
      <c r="A181" t="s">
        <v>85</v>
      </c>
      <c r="B181" t="s">
        <v>346</v>
      </c>
      <c r="C181" s="3">
        <v>721</v>
      </c>
      <c r="D181" s="3">
        <v>2000</v>
      </c>
    </row>
    <row r="182" spans="1:5" x14ac:dyDescent="0.25">
      <c r="A182" t="s">
        <v>86</v>
      </c>
      <c r="B182" t="s">
        <v>330</v>
      </c>
      <c r="C182" s="3">
        <v>1328</v>
      </c>
      <c r="D182" s="3">
        <v>3000</v>
      </c>
      <c r="E182" s="3" t="s">
        <v>389</v>
      </c>
    </row>
    <row r="183" spans="1:5" x14ac:dyDescent="0.25">
      <c r="A183" t="s">
        <v>87</v>
      </c>
      <c r="B183" t="s">
        <v>71</v>
      </c>
      <c r="C183" s="3">
        <v>0</v>
      </c>
      <c r="D183" s="3">
        <v>1000</v>
      </c>
    </row>
    <row r="184" spans="1:5" x14ac:dyDescent="0.25">
      <c r="A184" t="s">
        <v>88</v>
      </c>
      <c r="B184" t="s">
        <v>72</v>
      </c>
      <c r="C184" s="3">
        <v>2629</v>
      </c>
      <c r="D184" s="3">
        <v>3500</v>
      </c>
      <c r="E184" s="3">
        <v>3775</v>
      </c>
    </row>
    <row r="185" spans="1:5" x14ac:dyDescent="0.25">
      <c r="C185" s="3"/>
      <c r="D185" s="3"/>
    </row>
    <row r="186" spans="1:5" x14ac:dyDescent="0.25">
      <c r="B186" s="1" t="s">
        <v>123</v>
      </c>
      <c r="C186" s="8">
        <f>SUM(C174:C185)</f>
        <v>26265</v>
      </c>
      <c r="D186" s="8">
        <f>SUM(D174:D185)</f>
        <v>36349</v>
      </c>
      <c r="E186" s="8">
        <f>SUM(E174:E184)</f>
        <v>11468.64</v>
      </c>
    </row>
    <row r="187" spans="1:5" x14ac:dyDescent="0.25">
      <c r="B187" s="1"/>
      <c r="C187" s="8"/>
      <c r="D187" s="8"/>
      <c r="E187" s="8"/>
    </row>
    <row r="188" spans="1:5" x14ac:dyDescent="0.25">
      <c r="B188" s="1"/>
      <c r="C188" s="8"/>
      <c r="D188" s="8"/>
      <c r="E188" s="8"/>
    </row>
    <row r="189" spans="1:5" x14ac:dyDescent="0.25">
      <c r="C189" s="3"/>
      <c r="D189" s="3"/>
    </row>
    <row r="190" spans="1:5" x14ac:dyDescent="0.25">
      <c r="C190" s="3"/>
      <c r="D190" s="3"/>
    </row>
    <row r="191" spans="1:5" x14ac:dyDescent="0.25">
      <c r="B191" s="4" t="s">
        <v>97</v>
      </c>
      <c r="C191" s="3"/>
      <c r="D191" s="3"/>
    </row>
    <row r="192" spans="1:5" x14ac:dyDescent="0.25">
      <c r="C192" s="3"/>
    </row>
    <row r="193" spans="1:6" x14ac:dyDescent="0.25">
      <c r="A193" t="s">
        <v>89</v>
      </c>
      <c r="B193" t="s">
        <v>90</v>
      </c>
      <c r="C193" s="3">
        <v>0</v>
      </c>
      <c r="D193" s="3">
        <v>100</v>
      </c>
      <c r="E193" s="3">
        <v>0</v>
      </c>
    </row>
    <row r="194" spans="1:6" x14ac:dyDescent="0.25">
      <c r="A194" t="s">
        <v>91</v>
      </c>
      <c r="B194" t="s">
        <v>92</v>
      </c>
      <c r="C194" s="3">
        <v>0</v>
      </c>
      <c r="D194" s="3">
        <v>200</v>
      </c>
      <c r="E194" s="3">
        <v>0</v>
      </c>
    </row>
    <row r="195" spans="1:6" x14ac:dyDescent="0.25">
      <c r="A195" t="s">
        <v>93</v>
      </c>
      <c r="B195" t="s">
        <v>94</v>
      </c>
      <c r="C195" s="3">
        <v>0</v>
      </c>
      <c r="D195" s="3">
        <v>225</v>
      </c>
      <c r="E195" s="3">
        <v>0</v>
      </c>
    </row>
    <row r="196" spans="1:6" x14ac:dyDescent="0.25">
      <c r="A196" t="s">
        <v>95</v>
      </c>
      <c r="B196" t="s">
        <v>96</v>
      </c>
      <c r="C196" s="3">
        <v>0</v>
      </c>
      <c r="D196" s="3">
        <v>500</v>
      </c>
      <c r="E196" s="3">
        <v>0</v>
      </c>
    </row>
    <row r="197" spans="1:6" x14ac:dyDescent="0.25">
      <c r="C197" s="3"/>
      <c r="D197" s="3"/>
    </row>
    <row r="198" spans="1:6" x14ac:dyDescent="0.25">
      <c r="B198" s="1" t="s">
        <v>123</v>
      </c>
      <c r="C198" s="8">
        <f>SUM(C193:C197)</f>
        <v>0</v>
      </c>
      <c r="D198" s="8">
        <f>SUM(D193:D197)</f>
        <v>1025</v>
      </c>
      <c r="E198" s="8">
        <f>SUM(E193:E196)</f>
        <v>0</v>
      </c>
    </row>
    <row r="199" spans="1:6" x14ac:dyDescent="0.25">
      <c r="B199" s="1"/>
      <c r="C199" s="8"/>
      <c r="D199" s="8"/>
      <c r="E199" s="8"/>
    </row>
    <row r="200" spans="1:6" x14ac:dyDescent="0.25">
      <c r="B200" s="1"/>
      <c r="C200" s="8"/>
      <c r="D200" s="8"/>
      <c r="E200" s="8"/>
    </row>
    <row r="201" spans="1:6" x14ac:dyDescent="0.25">
      <c r="B201" s="1"/>
      <c r="C201" s="8"/>
      <c r="D201" s="8"/>
      <c r="E201" s="8"/>
    </row>
    <row r="202" spans="1:6" x14ac:dyDescent="0.25">
      <c r="C202" s="3"/>
      <c r="D202" s="3"/>
    </row>
    <row r="203" spans="1:6" x14ac:dyDescent="0.25">
      <c r="C203" s="7" t="s">
        <v>0</v>
      </c>
      <c r="D203" s="2" t="s">
        <v>59</v>
      </c>
      <c r="E203" s="7" t="s">
        <v>1</v>
      </c>
    </row>
    <row r="204" spans="1:6" x14ac:dyDescent="0.25">
      <c r="C204" s="2">
        <v>2021</v>
      </c>
      <c r="D204" s="2">
        <v>2022</v>
      </c>
      <c r="E204" s="2">
        <v>2023</v>
      </c>
    </row>
    <row r="205" spans="1:6" x14ac:dyDescent="0.25">
      <c r="C205" s="3"/>
      <c r="D205" s="3"/>
    </row>
    <row r="206" spans="1:6" x14ac:dyDescent="0.25">
      <c r="B206" s="4" t="s">
        <v>98</v>
      </c>
      <c r="C206" s="3"/>
      <c r="D206" s="3"/>
    </row>
    <row r="207" spans="1:6" x14ac:dyDescent="0.25">
      <c r="C207" s="3"/>
      <c r="D207" s="3"/>
    </row>
    <row r="208" spans="1:6" x14ac:dyDescent="0.25">
      <c r="A208" t="s">
        <v>99</v>
      </c>
      <c r="B208" t="s">
        <v>62</v>
      </c>
      <c r="C208" s="3">
        <v>18379</v>
      </c>
      <c r="D208" s="3">
        <v>58608</v>
      </c>
      <c r="E208" s="3">
        <v>104671</v>
      </c>
      <c r="F208" s="18"/>
    </row>
    <row r="209" spans="1:5" x14ac:dyDescent="0.25">
      <c r="A209" t="s">
        <v>100</v>
      </c>
      <c r="B209" t="s">
        <v>64</v>
      </c>
      <c r="C209" s="3">
        <v>55</v>
      </c>
      <c r="D209" s="3">
        <v>176</v>
      </c>
      <c r="E209" s="3">
        <f>0.003*E208</f>
        <v>314.01300000000003</v>
      </c>
    </row>
    <row r="210" spans="1:5" x14ac:dyDescent="0.25">
      <c r="A210" t="s">
        <v>101</v>
      </c>
      <c r="B210" t="s">
        <v>66</v>
      </c>
      <c r="C210" s="3">
        <v>246</v>
      </c>
      <c r="D210" s="3">
        <v>1000</v>
      </c>
      <c r="E210" s="3">
        <v>2067</v>
      </c>
    </row>
    <row r="211" spans="1:5" x14ac:dyDescent="0.25">
      <c r="A211" t="s">
        <v>102</v>
      </c>
      <c r="B211" t="s">
        <v>149</v>
      </c>
      <c r="C211" s="3">
        <v>242</v>
      </c>
      <c r="D211" s="3">
        <v>850</v>
      </c>
      <c r="E211" s="3">
        <f>0.0145*E208</f>
        <v>1517.7295000000001</v>
      </c>
    </row>
    <row r="212" spans="1:5" x14ac:dyDescent="0.25">
      <c r="A212" t="s">
        <v>103</v>
      </c>
      <c r="B212" t="s">
        <v>68</v>
      </c>
      <c r="C212" s="3">
        <v>2427</v>
      </c>
      <c r="D212" s="3">
        <v>8633</v>
      </c>
      <c r="E212" s="3">
        <f>0.1473*E208</f>
        <v>15418.038299999998</v>
      </c>
    </row>
    <row r="213" spans="1:5" x14ac:dyDescent="0.25">
      <c r="A213" t="s">
        <v>104</v>
      </c>
      <c r="B213" t="s">
        <v>69</v>
      </c>
      <c r="C213" s="3">
        <v>6991</v>
      </c>
      <c r="D213" s="3">
        <v>8000</v>
      </c>
      <c r="E213" s="3">
        <v>8000</v>
      </c>
    </row>
    <row r="214" spans="1:5" x14ac:dyDescent="0.25">
      <c r="A214" t="s">
        <v>105</v>
      </c>
      <c r="B214" t="s">
        <v>106</v>
      </c>
      <c r="C214" s="3">
        <v>7346</v>
      </c>
      <c r="D214" s="3">
        <v>10000</v>
      </c>
      <c r="E214" s="3">
        <v>5000</v>
      </c>
    </row>
    <row r="215" spans="1:5" x14ac:dyDescent="0.25">
      <c r="A215" t="s">
        <v>107</v>
      </c>
      <c r="B215" t="s">
        <v>90</v>
      </c>
      <c r="C215" s="3">
        <v>146</v>
      </c>
      <c r="D215" s="3">
        <v>2000</v>
      </c>
      <c r="E215" s="3">
        <v>1000</v>
      </c>
    </row>
    <row r="216" spans="1:5" x14ac:dyDescent="0.25">
      <c r="A216" t="s">
        <v>108</v>
      </c>
      <c r="B216" t="s">
        <v>70</v>
      </c>
      <c r="C216" s="3">
        <v>358</v>
      </c>
      <c r="D216" s="3">
        <v>1000</v>
      </c>
      <c r="E216" s="3">
        <v>500</v>
      </c>
    </row>
    <row r="217" spans="1:5" x14ac:dyDescent="0.25">
      <c r="A217" t="s">
        <v>109</v>
      </c>
      <c r="B217" t="s">
        <v>110</v>
      </c>
      <c r="C217" s="3">
        <v>1658</v>
      </c>
      <c r="D217" s="3">
        <v>1500</v>
      </c>
      <c r="E217" s="3">
        <v>2000</v>
      </c>
    </row>
    <row r="218" spans="1:5" x14ac:dyDescent="0.25">
      <c r="A218" t="s">
        <v>111</v>
      </c>
      <c r="B218" t="s">
        <v>396</v>
      </c>
      <c r="C218" s="3">
        <v>1448</v>
      </c>
      <c r="D218" s="3">
        <v>3000</v>
      </c>
      <c r="E218" s="3">
        <v>1090</v>
      </c>
    </row>
    <row r="219" spans="1:5" x14ac:dyDescent="0.25">
      <c r="A219" t="s">
        <v>112</v>
      </c>
      <c r="B219" t="s">
        <v>71</v>
      </c>
      <c r="C219" s="3">
        <v>3746</v>
      </c>
      <c r="D219" s="3">
        <v>18500</v>
      </c>
      <c r="E219" s="3">
        <v>3000</v>
      </c>
    </row>
    <row r="220" spans="1:5" x14ac:dyDescent="0.25">
      <c r="A220" t="s">
        <v>113</v>
      </c>
      <c r="B220" t="s">
        <v>114</v>
      </c>
      <c r="C220" s="3">
        <v>1733</v>
      </c>
      <c r="D220" s="3">
        <v>2500</v>
      </c>
      <c r="E220" s="3">
        <v>6000</v>
      </c>
    </row>
    <row r="221" spans="1:5" x14ac:dyDescent="0.25">
      <c r="A221" t="s">
        <v>405</v>
      </c>
      <c r="B221" t="s">
        <v>172</v>
      </c>
      <c r="C221" s="3"/>
      <c r="D221" s="3"/>
      <c r="E221" s="3">
        <v>3000</v>
      </c>
    </row>
    <row r="222" spans="1:5" x14ac:dyDescent="0.25">
      <c r="A222" t="s">
        <v>115</v>
      </c>
      <c r="B222" t="s">
        <v>72</v>
      </c>
      <c r="C222" s="3">
        <v>2629</v>
      </c>
      <c r="D222" s="3">
        <v>3500</v>
      </c>
      <c r="E222" s="3">
        <v>3775</v>
      </c>
    </row>
    <row r="223" spans="1:5" x14ac:dyDescent="0.25">
      <c r="A223" t="s">
        <v>339</v>
      </c>
      <c r="B223" t="s">
        <v>178</v>
      </c>
      <c r="C223" s="3">
        <v>14541</v>
      </c>
      <c r="D223" s="3">
        <v>36586</v>
      </c>
      <c r="E223" s="3">
        <v>36528</v>
      </c>
    </row>
    <row r="224" spans="1:5" x14ac:dyDescent="0.25">
      <c r="A224" t="s">
        <v>116</v>
      </c>
      <c r="B224" t="s">
        <v>74</v>
      </c>
      <c r="C224" s="3">
        <v>200</v>
      </c>
      <c r="D224" s="3">
        <v>250</v>
      </c>
      <c r="E224" s="3">
        <v>150</v>
      </c>
    </row>
    <row r="225" spans="1:6" x14ac:dyDescent="0.25">
      <c r="A225" t="s">
        <v>117</v>
      </c>
      <c r="B225" t="s">
        <v>118</v>
      </c>
      <c r="C225" s="3">
        <v>540</v>
      </c>
      <c r="D225" s="3">
        <v>1000</v>
      </c>
      <c r="E225" s="3">
        <v>600</v>
      </c>
    </row>
    <row r="226" spans="1:6" x14ac:dyDescent="0.25">
      <c r="A226" t="s">
        <v>119</v>
      </c>
      <c r="B226" t="s">
        <v>120</v>
      </c>
      <c r="C226" s="3">
        <v>4260</v>
      </c>
      <c r="D226" s="3">
        <v>8160</v>
      </c>
      <c r="E226" s="3">
        <v>15000</v>
      </c>
    </row>
    <row r="227" spans="1:6" x14ac:dyDescent="0.25">
      <c r="A227" t="s">
        <v>121</v>
      </c>
      <c r="B227" t="s">
        <v>122</v>
      </c>
      <c r="C227" s="3">
        <v>658</v>
      </c>
      <c r="D227" s="3">
        <v>5000</v>
      </c>
      <c r="E227" s="3">
        <v>2000</v>
      </c>
    </row>
    <row r="228" spans="1:6" x14ac:dyDescent="0.25">
      <c r="C228" s="3"/>
      <c r="D228" s="3"/>
    </row>
    <row r="229" spans="1:6" x14ac:dyDescent="0.25">
      <c r="B229" s="1" t="s">
        <v>123</v>
      </c>
      <c r="C229" s="8">
        <f>SUM(C208:C228)</f>
        <v>67603</v>
      </c>
      <c r="D229" s="8">
        <f>SUM(D208:D228)</f>
        <v>170263</v>
      </c>
      <c r="E229" s="8">
        <f>SUM(E208:E227)</f>
        <v>211630.78080000001</v>
      </c>
    </row>
    <row r="230" spans="1:6" x14ac:dyDescent="0.25">
      <c r="C230" s="3"/>
      <c r="D230" s="3"/>
    </row>
    <row r="231" spans="1:6" x14ac:dyDescent="0.25">
      <c r="C231" s="3"/>
      <c r="D231" s="3"/>
    </row>
    <row r="232" spans="1:6" x14ac:dyDescent="0.25">
      <c r="B232" s="4" t="s">
        <v>124</v>
      </c>
      <c r="C232" s="3"/>
      <c r="D232" s="3"/>
    </row>
    <row r="233" spans="1:6" x14ac:dyDescent="0.25">
      <c r="B233" s="4"/>
      <c r="C233" s="3"/>
      <c r="D233" s="3"/>
    </row>
    <row r="234" spans="1:6" x14ac:dyDescent="0.25">
      <c r="A234" t="s">
        <v>378</v>
      </c>
      <c r="B234" t="s">
        <v>62</v>
      </c>
      <c r="C234" s="3">
        <v>877</v>
      </c>
      <c r="D234" s="3"/>
      <c r="E234" s="14">
        <v>58579</v>
      </c>
      <c r="F234" s="18"/>
    </row>
    <row r="235" spans="1:6" x14ac:dyDescent="0.25">
      <c r="A235" t="s">
        <v>408</v>
      </c>
      <c r="B235" t="s">
        <v>66</v>
      </c>
      <c r="C235" s="3"/>
      <c r="D235" s="3"/>
      <c r="E235" s="3">
        <v>2067</v>
      </c>
    </row>
    <row r="236" spans="1:6" x14ac:dyDescent="0.25">
      <c r="A236" t="s">
        <v>394</v>
      </c>
      <c r="B236" t="s">
        <v>395</v>
      </c>
      <c r="C236" s="3"/>
      <c r="D236" s="3"/>
      <c r="E236" s="3">
        <f>0.0145*E234</f>
        <v>849.39550000000008</v>
      </c>
    </row>
    <row r="237" spans="1:6" x14ac:dyDescent="0.25">
      <c r="A237" t="s">
        <v>392</v>
      </c>
      <c r="B237" t="s">
        <v>393</v>
      </c>
      <c r="C237" s="3"/>
      <c r="D237" s="3"/>
      <c r="E237" s="3">
        <v>10846</v>
      </c>
    </row>
    <row r="238" spans="1:6" x14ac:dyDescent="0.25">
      <c r="A238" t="s">
        <v>125</v>
      </c>
      <c r="B238" t="s">
        <v>126</v>
      </c>
      <c r="C238" s="3">
        <v>255</v>
      </c>
      <c r="D238" s="3">
        <v>1500</v>
      </c>
      <c r="E238" s="3">
        <v>500</v>
      </c>
    </row>
    <row r="239" spans="1:6" x14ac:dyDescent="0.25">
      <c r="A239" t="s">
        <v>127</v>
      </c>
      <c r="B239" t="s">
        <v>128</v>
      </c>
      <c r="C239" s="3">
        <v>20981</v>
      </c>
      <c r="D239" s="3">
        <v>30000</v>
      </c>
      <c r="E239" s="14">
        <v>5000</v>
      </c>
    </row>
    <row r="240" spans="1:6" x14ac:dyDescent="0.25">
      <c r="A240" t="s">
        <v>129</v>
      </c>
      <c r="B240" t="s">
        <v>130</v>
      </c>
      <c r="C240" s="3">
        <v>2791</v>
      </c>
      <c r="D240" s="3">
        <v>3500</v>
      </c>
      <c r="E240" s="3">
        <v>3500</v>
      </c>
    </row>
    <row r="241" spans="1:5" x14ac:dyDescent="0.25">
      <c r="A241" t="s">
        <v>131</v>
      </c>
      <c r="B241" t="s">
        <v>132</v>
      </c>
      <c r="C241" s="3">
        <v>6894</v>
      </c>
      <c r="D241" s="3">
        <v>8000</v>
      </c>
      <c r="E241" s="3">
        <v>9000</v>
      </c>
    </row>
    <row r="242" spans="1:5" x14ac:dyDescent="0.25">
      <c r="A242" t="s">
        <v>388</v>
      </c>
      <c r="B242" t="s">
        <v>399</v>
      </c>
      <c r="C242" s="3"/>
      <c r="D242" s="3"/>
      <c r="E242" s="3">
        <v>1090</v>
      </c>
    </row>
    <row r="243" spans="1:5" x14ac:dyDescent="0.25">
      <c r="A243" t="s">
        <v>133</v>
      </c>
      <c r="B243" t="s">
        <v>134</v>
      </c>
      <c r="C243" s="3">
        <v>1928</v>
      </c>
      <c r="D243" s="3">
        <v>3000</v>
      </c>
      <c r="E243" s="3">
        <v>4500</v>
      </c>
    </row>
    <row r="244" spans="1:5" x14ac:dyDescent="0.25">
      <c r="A244" t="s">
        <v>135</v>
      </c>
      <c r="B244" t="s">
        <v>139</v>
      </c>
      <c r="C244" s="3">
        <v>57</v>
      </c>
      <c r="D244" s="3">
        <v>5000</v>
      </c>
      <c r="E244" s="3">
        <v>5000</v>
      </c>
    </row>
    <row r="245" spans="1:5" x14ac:dyDescent="0.25">
      <c r="A245" t="s">
        <v>136</v>
      </c>
      <c r="B245" t="s">
        <v>137</v>
      </c>
      <c r="C245" s="3">
        <v>270</v>
      </c>
      <c r="D245" s="3">
        <v>500</v>
      </c>
      <c r="E245" s="3">
        <v>500</v>
      </c>
    </row>
    <row r="246" spans="1:5" x14ac:dyDescent="0.25">
      <c r="A246" t="s">
        <v>138</v>
      </c>
      <c r="B246" t="s">
        <v>72</v>
      </c>
      <c r="C246" s="3">
        <v>2629</v>
      </c>
      <c r="D246" s="3">
        <v>3500</v>
      </c>
      <c r="E246" s="3">
        <v>3775</v>
      </c>
    </row>
    <row r="247" spans="1:5" x14ac:dyDescent="0.25">
      <c r="A247" t="s">
        <v>398</v>
      </c>
      <c r="B247" t="s">
        <v>178</v>
      </c>
      <c r="C247" s="8"/>
      <c r="D247" s="8"/>
      <c r="E247" s="3">
        <v>28564</v>
      </c>
    </row>
    <row r="248" spans="1:5" x14ac:dyDescent="0.25">
      <c r="B248" s="1" t="s">
        <v>123</v>
      </c>
      <c r="C248" s="8">
        <f>SUM(C234:C247)</f>
        <v>36682</v>
      </c>
      <c r="D248" s="8">
        <f>SUM(D234:D247)</f>
        <v>55000</v>
      </c>
      <c r="E248" s="8">
        <f>SUM(E234:E247)</f>
        <v>133770.39549999998</v>
      </c>
    </row>
    <row r="249" spans="1:5" x14ac:dyDescent="0.25">
      <c r="B249" s="1"/>
      <c r="C249" s="8"/>
      <c r="D249" s="8"/>
      <c r="E249" s="8"/>
    </row>
    <row r="250" spans="1:5" x14ac:dyDescent="0.25">
      <c r="B250" s="1"/>
      <c r="C250" s="8"/>
      <c r="D250" s="8"/>
      <c r="E250" s="8"/>
    </row>
    <row r="251" spans="1:5" x14ac:dyDescent="0.25">
      <c r="B251" s="1"/>
      <c r="C251" s="8"/>
      <c r="D251" s="8"/>
      <c r="E251" s="8"/>
    </row>
    <row r="252" spans="1:5" x14ac:dyDescent="0.25">
      <c r="B252" s="1"/>
      <c r="C252" s="8"/>
      <c r="D252" s="8"/>
      <c r="E252" s="8"/>
    </row>
    <row r="253" spans="1:5" x14ac:dyDescent="0.25">
      <c r="C253" s="7" t="s">
        <v>0</v>
      </c>
      <c r="D253" s="2" t="s">
        <v>59</v>
      </c>
      <c r="E253" s="7" t="s">
        <v>1</v>
      </c>
    </row>
    <row r="254" spans="1:5" x14ac:dyDescent="0.25">
      <c r="C254" s="2">
        <v>2021</v>
      </c>
      <c r="D254" s="2">
        <v>2022</v>
      </c>
      <c r="E254" s="2">
        <v>2023</v>
      </c>
    </row>
    <row r="255" spans="1:5" x14ac:dyDescent="0.25">
      <c r="C255" s="3"/>
      <c r="D255" s="3"/>
    </row>
    <row r="256" spans="1:5" x14ac:dyDescent="0.25">
      <c r="B256" s="4" t="s">
        <v>140</v>
      </c>
      <c r="C256" s="3"/>
      <c r="D256" s="3"/>
    </row>
    <row r="257" spans="1:6" x14ac:dyDescent="0.25">
      <c r="C257" s="3"/>
      <c r="D257" s="3"/>
    </row>
    <row r="258" spans="1:6" x14ac:dyDescent="0.25">
      <c r="A258" t="s">
        <v>141</v>
      </c>
      <c r="B258" t="s">
        <v>62</v>
      </c>
      <c r="C258" s="3">
        <v>158039</v>
      </c>
      <c r="D258" s="3">
        <v>161092</v>
      </c>
      <c r="E258" s="3">
        <v>172368</v>
      </c>
      <c r="F258" s="18"/>
    </row>
    <row r="259" spans="1:6" x14ac:dyDescent="0.25">
      <c r="A259" t="s">
        <v>142</v>
      </c>
      <c r="B259" t="s">
        <v>64</v>
      </c>
      <c r="C259" s="3">
        <v>448</v>
      </c>
      <c r="D259" s="3">
        <v>483</v>
      </c>
      <c r="E259" s="3">
        <f>0.003*E258</f>
        <v>517.10400000000004</v>
      </c>
    </row>
    <row r="260" spans="1:6" x14ac:dyDescent="0.25">
      <c r="A260" t="s">
        <v>143</v>
      </c>
      <c r="B260" t="s">
        <v>66</v>
      </c>
      <c r="C260" s="3">
        <v>847</v>
      </c>
      <c r="D260" s="3">
        <v>1000</v>
      </c>
      <c r="E260" s="3">
        <v>2067</v>
      </c>
    </row>
    <row r="261" spans="1:6" x14ac:dyDescent="0.25">
      <c r="A261" t="s">
        <v>144</v>
      </c>
      <c r="B261" t="s">
        <v>145</v>
      </c>
      <c r="C261" s="3">
        <v>2117</v>
      </c>
      <c r="D261" s="3">
        <v>2578</v>
      </c>
      <c r="E261" s="3">
        <f>E258*0.017</f>
        <v>2930.2560000000003</v>
      </c>
    </row>
    <row r="262" spans="1:6" x14ac:dyDescent="0.25">
      <c r="A262" t="s">
        <v>146</v>
      </c>
      <c r="B262" t="s">
        <v>149</v>
      </c>
      <c r="C262" s="3">
        <v>1840</v>
      </c>
      <c r="D262" s="3">
        <v>2336</v>
      </c>
      <c r="E262" s="3">
        <f>0.0145*E258</f>
        <v>2499.3360000000002</v>
      </c>
    </row>
    <row r="263" spans="1:6" x14ac:dyDescent="0.25">
      <c r="A263" t="s">
        <v>147</v>
      </c>
      <c r="B263" t="s">
        <v>148</v>
      </c>
      <c r="C263" s="3">
        <v>13330</v>
      </c>
      <c r="D263" s="3">
        <v>14498</v>
      </c>
      <c r="E263" s="3">
        <f>0.095*E258</f>
        <v>16374.960000000001</v>
      </c>
    </row>
    <row r="264" spans="1:6" x14ac:dyDescent="0.25">
      <c r="A264" t="s">
        <v>150</v>
      </c>
      <c r="B264" t="s">
        <v>151</v>
      </c>
      <c r="C264" s="3">
        <v>2331</v>
      </c>
      <c r="D264" s="3">
        <v>3000</v>
      </c>
      <c r="E264" s="3">
        <v>3000</v>
      </c>
    </row>
    <row r="265" spans="1:6" x14ac:dyDescent="0.25">
      <c r="A265" t="s">
        <v>152</v>
      </c>
      <c r="B265" t="s">
        <v>153</v>
      </c>
      <c r="C265" s="3">
        <v>3654</v>
      </c>
      <c r="D265" s="3">
        <v>3500</v>
      </c>
      <c r="E265" s="3">
        <v>3500</v>
      </c>
    </row>
    <row r="266" spans="1:6" x14ac:dyDescent="0.25">
      <c r="A266" t="s">
        <v>154</v>
      </c>
      <c r="B266" t="s">
        <v>155</v>
      </c>
      <c r="C266" s="3">
        <v>11454</v>
      </c>
      <c r="D266" s="3">
        <v>10000</v>
      </c>
      <c r="E266" s="3">
        <v>5000</v>
      </c>
    </row>
    <row r="267" spans="1:6" x14ac:dyDescent="0.25">
      <c r="A267" t="s">
        <v>340</v>
      </c>
      <c r="B267" t="s">
        <v>341</v>
      </c>
      <c r="C267" s="3">
        <v>0</v>
      </c>
      <c r="D267" s="3">
        <v>250</v>
      </c>
      <c r="E267" s="14">
        <v>100</v>
      </c>
    </row>
    <row r="268" spans="1:6" x14ac:dyDescent="0.25">
      <c r="A268" t="s">
        <v>156</v>
      </c>
      <c r="B268" t="s">
        <v>157</v>
      </c>
      <c r="C268" s="3">
        <v>405</v>
      </c>
      <c r="D268" s="3">
        <v>600</v>
      </c>
      <c r="E268" s="14">
        <v>600</v>
      </c>
    </row>
    <row r="269" spans="1:6" x14ac:dyDescent="0.25">
      <c r="A269" t="s">
        <v>158</v>
      </c>
      <c r="B269" t="s">
        <v>159</v>
      </c>
      <c r="C269" s="3">
        <v>2420</v>
      </c>
      <c r="D269" s="3">
        <v>3500</v>
      </c>
      <c r="E269" s="14">
        <v>3500</v>
      </c>
    </row>
    <row r="270" spans="1:6" x14ac:dyDescent="0.25">
      <c r="A270" t="s">
        <v>160</v>
      </c>
      <c r="B270" t="s">
        <v>161</v>
      </c>
      <c r="C270" s="3">
        <v>5451</v>
      </c>
      <c r="D270" s="3">
        <v>8000</v>
      </c>
      <c r="E270" s="3">
        <v>8000</v>
      </c>
    </row>
    <row r="271" spans="1:6" x14ac:dyDescent="0.25">
      <c r="A271" t="s">
        <v>162</v>
      </c>
      <c r="B271" t="s">
        <v>163</v>
      </c>
      <c r="C271" s="3">
        <v>9606</v>
      </c>
      <c r="D271" s="3">
        <v>10000</v>
      </c>
      <c r="E271" s="3">
        <v>12000</v>
      </c>
    </row>
    <row r="272" spans="1:6" x14ac:dyDescent="0.25">
      <c r="A272" t="s">
        <v>164</v>
      </c>
      <c r="B272" t="s">
        <v>165</v>
      </c>
      <c r="C272" s="3">
        <v>889</v>
      </c>
      <c r="D272" s="3">
        <v>10000</v>
      </c>
      <c r="E272" s="3">
        <v>5000</v>
      </c>
    </row>
    <row r="273" spans="1:5" x14ac:dyDescent="0.25">
      <c r="A273" t="s">
        <v>166</v>
      </c>
      <c r="B273" t="s">
        <v>167</v>
      </c>
      <c r="C273" s="3">
        <v>2385</v>
      </c>
      <c r="D273" s="3">
        <v>2500</v>
      </c>
      <c r="E273" s="3">
        <v>3500</v>
      </c>
    </row>
    <row r="274" spans="1:5" x14ac:dyDescent="0.25">
      <c r="A274" t="s">
        <v>168</v>
      </c>
      <c r="B274" t="s">
        <v>70</v>
      </c>
      <c r="C274" s="3">
        <v>41</v>
      </c>
      <c r="D274" s="3">
        <v>400</v>
      </c>
      <c r="E274" s="3">
        <v>400</v>
      </c>
    </row>
    <row r="275" spans="1:5" x14ac:dyDescent="0.25">
      <c r="A275" t="s">
        <v>342</v>
      </c>
      <c r="B275" t="s">
        <v>343</v>
      </c>
      <c r="C275" s="3">
        <v>1580</v>
      </c>
      <c r="D275" s="3">
        <v>500</v>
      </c>
      <c r="E275" s="3">
        <v>500</v>
      </c>
    </row>
    <row r="276" spans="1:5" x14ac:dyDescent="0.25">
      <c r="A276" t="s">
        <v>420</v>
      </c>
      <c r="B276" t="s">
        <v>110</v>
      </c>
      <c r="C276" s="3">
        <v>1380</v>
      </c>
      <c r="D276" s="3">
        <v>1500</v>
      </c>
      <c r="E276" s="3">
        <v>1500</v>
      </c>
    </row>
    <row r="277" spans="1:5" x14ac:dyDescent="0.25">
      <c r="A277" t="s">
        <v>169</v>
      </c>
      <c r="B277" t="s">
        <v>399</v>
      </c>
      <c r="C277" s="3">
        <v>1448</v>
      </c>
      <c r="D277" s="3">
        <v>3000</v>
      </c>
      <c r="E277" s="3">
        <v>1090</v>
      </c>
    </row>
    <row r="278" spans="1:5" x14ac:dyDescent="0.25">
      <c r="A278" t="s">
        <v>170</v>
      </c>
      <c r="B278" t="s">
        <v>71</v>
      </c>
      <c r="C278" s="3"/>
      <c r="D278" s="3">
        <v>1000</v>
      </c>
      <c r="E278" s="3">
        <v>1000</v>
      </c>
    </row>
    <row r="279" spans="1:5" x14ac:dyDescent="0.25">
      <c r="A279" t="s">
        <v>171</v>
      </c>
      <c r="B279" t="s">
        <v>172</v>
      </c>
      <c r="C279" s="3">
        <v>239</v>
      </c>
      <c r="D279" s="3">
        <v>2500</v>
      </c>
      <c r="E279" s="3">
        <v>2500</v>
      </c>
    </row>
    <row r="280" spans="1:5" x14ac:dyDescent="0.25">
      <c r="A280" t="s">
        <v>173</v>
      </c>
      <c r="B280" t="s">
        <v>72</v>
      </c>
      <c r="C280" s="3">
        <v>2629</v>
      </c>
      <c r="D280" s="3">
        <v>3500</v>
      </c>
      <c r="E280" s="3">
        <v>3775</v>
      </c>
    </row>
    <row r="281" spans="1:5" x14ac:dyDescent="0.25">
      <c r="A281" t="s">
        <v>337</v>
      </c>
      <c r="B281" t="s">
        <v>178</v>
      </c>
      <c r="C281" s="3">
        <v>47985</v>
      </c>
      <c r="D281" s="3">
        <v>50582</v>
      </c>
      <c r="E281" s="3">
        <v>50496</v>
      </c>
    </row>
    <row r="282" spans="1:5" x14ac:dyDescent="0.25">
      <c r="A282" t="s">
        <v>174</v>
      </c>
      <c r="B282" t="s">
        <v>175</v>
      </c>
      <c r="C282" s="3">
        <v>4247</v>
      </c>
      <c r="D282" s="3">
        <v>6000</v>
      </c>
      <c r="E282" s="3">
        <v>4000</v>
      </c>
    </row>
    <row r="283" spans="1:5" x14ac:dyDescent="0.25">
      <c r="A283" t="s">
        <v>344</v>
      </c>
      <c r="B283" t="s">
        <v>345</v>
      </c>
      <c r="C283" s="3">
        <v>0</v>
      </c>
      <c r="D283" s="3">
        <v>2500</v>
      </c>
      <c r="E283" s="3">
        <v>2500</v>
      </c>
    </row>
    <row r="284" spans="1:5" x14ac:dyDescent="0.25">
      <c r="A284" t="s">
        <v>176</v>
      </c>
      <c r="B284" t="s">
        <v>177</v>
      </c>
      <c r="C284" s="3">
        <v>2965</v>
      </c>
      <c r="D284" s="3">
        <v>500</v>
      </c>
      <c r="E284" s="3">
        <v>2500</v>
      </c>
    </row>
    <row r="285" spans="1:5" x14ac:dyDescent="0.25">
      <c r="A285" t="s">
        <v>368</v>
      </c>
      <c r="B285" t="s">
        <v>369</v>
      </c>
      <c r="C285" s="3"/>
      <c r="D285" s="3">
        <v>5100</v>
      </c>
      <c r="E285" s="3">
        <v>5100</v>
      </c>
    </row>
    <row r="286" spans="1:5" x14ac:dyDescent="0.25">
      <c r="A286" t="s">
        <v>422</v>
      </c>
      <c r="B286" t="s">
        <v>411</v>
      </c>
      <c r="E286" s="14">
        <v>12000</v>
      </c>
    </row>
    <row r="287" spans="1:5" x14ac:dyDescent="0.25">
      <c r="B287" s="1" t="s">
        <v>123</v>
      </c>
      <c r="C287" s="8">
        <f>SUM(C258:C285)</f>
        <v>277730</v>
      </c>
      <c r="D287" s="8">
        <f>SUM(D258:D285)</f>
        <v>310419</v>
      </c>
      <c r="E287" s="8">
        <f>SUM(E258:E286)</f>
        <v>328317.65599999996</v>
      </c>
    </row>
    <row r="289" spans="1:5" x14ac:dyDescent="0.25">
      <c r="B289" s="4" t="s">
        <v>179</v>
      </c>
      <c r="C289" s="3"/>
      <c r="D289" s="3"/>
    </row>
    <row r="290" spans="1:5" x14ac:dyDescent="0.25">
      <c r="C290" s="3"/>
      <c r="D290" s="3"/>
    </row>
    <row r="291" spans="1:5" x14ac:dyDescent="0.25">
      <c r="A291" t="s">
        <v>180</v>
      </c>
      <c r="B291" t="s">
        <v>179</v>
      </c>
      <c r="C291" s="3">
        <v>0</v>
      </c>
      <c r="D291" s="3">
        <v>1000</v>
      </c>
      <c r="E291" s="3">
        <v>5000</v>
      </c>
    </row>
    <row r="292" spans="1:5" x14ac:dyDescent="0.25">
      <c r="C292" s="3"/>
      <c r="D292" s="3"/>
    </row>
    <row r="293" spans="1:5" x14ac:dyDescent="0.25">
      <c r="B293" s="1" t="s">
        <v>181</v>
      </c>
      <c r="C293" s="8">
        <f>SUM(C291:C292)</f>
        <v>0</v>
      </c>
      <c r="D293" s="8">
        <f>SUM(D291:D292)</f>
        <v>1000</v>
      </c>
      <c r="E293" s="8">
        <f>E291</f>
        <v>5000</v>
      </c>
    </row>
    <row r="294" spans="1:5" x14ac:dyDescent="0.25">
      <c r="C294" s="3"/>
      <c r="D294" s="3"/>
    </row>
    <row r="295" spans="1:5" x14ac:dyDescent="0.25">
      <c r="B295" s="4" t="s">
        <v>182</v>
      </c>
      <c r="C295" s="3"/>
      <c r="D295" s="3"/>
    </row>
    <row r="296" spans="1:5" x14ac:dyDescent="0.25">
      <c r="C296" s="3"/>
      <c r="D296" s="3"/>
    </row>
    <row r="297" spans="1:5" x14ac:dyDescent="0.25">
      <c r="A297" t="s">
        <v>183</v>
      </c>
      <c r="B297" t="s">
        <v>151</v>
      </c>
      <c r="C297" s="3">
        <v>0</v>
      </c>
      <c r="D297" s="3">
        <v>5000</v>
      </c>
      <c r="E297" s="3">
        <v>5000</v>
      </c>
    </row>
    <row r="298" spans="1:5" x14ac:dyDescent="0.25">
      <c r="C298" s="3"/>
      <c r="D298" s="3"/>
    </row>
    <row r="299" spans="1:5" x14ac:dyDescent="0.25">
      <c r="B299" s="1" t="s">
        <v>181</v>
      </c>
      <c r="C299" s="8">
        <f>SUM(C297:C298)</f>
        <v>0</v>
      </c>
      <c r="D299" s="8">
        <f>SUM(D297:D298)</f>
        <v>5000</v>
      </c>
      <c r="E299" s="8">
        <f>E297</f>
        <v>5000</v>
      </c>
    </row>
    <row r="300" spans="1:5" x14ac:dyDescent="0.25">
      <c r="B300" s="1"/>
      <c r="C300" s="8"/>
      <c r="D300" s="8"/>
      <c r="E300" s="8"/>
    </row>
    <row r="301" spans="1:5" x14ac:dyDescent="0.25">
      <c r="B301" s="1"/>
      <c r="C301" s="8"/>
      <c r="D301" s="8"/>
      <c r="E301" s="8"/>
    </row>
    <row r="302" spans="1:5" x14ac:dyDescent="0.25">
      <c r="B302" s="1"/>
      <c r="C302" s="8"/>
      <c r="D302" s="8"/>
      <c r="E302" s="8"/>
    </row>
    <row r="303" spans="1:5" x14ac:dyDescent="0.25">
      <c r="C303" s="7" t="s">
        <v>0</v>
      </c>
      <c r="D303" s="2" t="s">
        <v>59</v>
      </c>
      <c r="E303" s="7" t="s">
        <v>1</v>
      </c>
    </row>
    <row r="304" spans="1:5" x14ac:dyDescent="0.25">
      <c r="C304" s="2">
        <v>2021</v>
      </c>
      <c r="D304" s="2">
        <v>2022</v>
      </c>
      <c r="E304" s="2">
        <v>2023</v>
      </c>
    </row>
    <row r="305" spans="1:5" x14ac:dyDescent="0.25">
      <c r="C305" s="3"/>
      <c r="D305" s="3"/>
    </row>
    <row r="306" spans="1:5" x14ac:dyDescent="0.25">
      <c r="C306" s="3"/>
      <c r="D306" s="3"/>
    </row>
    <row r="307" spans="1:5" x14ac:dyDescent="0.25">
      <c r="B307" s="4" t="s">
        <v>184</v>
      </c>
      <c r="C307" s="3"/>
      <c r="D307" s="3"/>
    </row>
    <row r="308" spans="1:5" x14ac:dyDescent="0.25">
      <c r="C308" s="3"/>
      <c r="D308" s="3"/>
    </row>
    <row r="309" spans="1:5" x14ac:dyDescent="0.25">
      <c r="A309" t="s">
        <v>185</v>
      </c>
      <c r="B309" t="s">
        <v>62</v>
      </c>
      <c r="C309" s="3">
        <v>13656</v>
      </c>
      <c r="D309" s="3">
        <v>14171</v>
      </c>
      <c r="E309" s="3">
        <v>15053</v>
      </c>
    </row>
    <row r="310" spans="1:5" x14ac:dyDescent="0.25">
      <c r="A310" t="s">
        <v>186</v>
      </c>
      <c r="B310" t="s">
        <v>187</v>
      </c>
      <c r="C310" s="3">
        <v>112</v>
      </c>
      <c r="D310" s="3">
        <v>5000</v>
      </c>
      <c r="E310" s="3">
        <v>5000</v>
      </c>
    </row>
    <row r="311" spans="1:5" x14ac:dyDescent="0.25">
      <c r="A311" t="s">
        <v>188</v>
      </c>
      <c r="B311" t="s">
        <v>163</v>
      </c>
      <c r="C311" s="3">
        <v>1275</v>
      </c>
      <c r="D311" s="3">
        <v>1200</v>
      </c>
      <c r="E311" s="3">
        <v>2250</v>
      </c>
    </row>
    <row r="312" spans="1:5" x14ac:dyDescent="0.25">
      <c r="A312" t="s">
        <v>189</v>
      </c>
      <c r="B312" t="s">
        <v>190</v>
      </c>
      <c r="C312" s="3">
        <v>4920</v>
      </c>
      <c r="D312" s="3">
        <v>7500</v>
      </c>
      <c r="E312" s="3">
        <v>5000</v>
      </c>
    </row>
    <row r="313" spans="1:5" x14ac:dyDescent="0.25">
      <c r="A313" t="s">
        <v>191</v>
      </c>
      <c r="B313" t="s">
        <v>192</v>
      </c>
      <c r="C313" s="3">
        <v>0</v>
      </c>
      <c r="D313" s="3">
        <v>0</v>
      </c>
    </row>
    <row r="314" spans="1:5" x14ac:dyDescent="0.25">
      <c r="A314" t="s">
        <v>193</v>
      </c>
      <c r="B314" t="s">
        <v>194</v>
      </c>
      <c r="C314" s="3">
        <v>2802</v>
      </c>
      <c r="D314" s="3">
        <v>3500</v>
      </c>
      <c r="E314" s="3">
        <v>3775</v>
      </c>
    </row>
    <row r="315" spans="1:5" x14ac:dyDescent="0.25">
      <c r="A315" t="s">
        <v>195</v>
      </c>
      <c r="B315" t="s">
        <v>196</v>
      </c>
      <c r="C315" s="3">
        <v>547</v>
      </c>
      <c r="D315" s="3">
        <v>1000</v>
      </c>
      <c r="E315" s="3">
        <v>1000</v>
      </c>
    </row>
    <row r="316" spans="1:5" x14ac:dyDescent="0.25">
      <c r="C316" s="3"/>
      <c r="D316" s="3"/>
    </row>
    <row r="317" spans="1:5" x14ac:dyDescent="0.25">
      <c r="B317" s="1" t="s">
        <v>123</v>
      </c>
      <c r="C317" s="8">
        <f>SUM(C309:C316)</f>
        <v>23312</v>
      </c>
      <c r="D317" s="8">
        <f>SUM(D309:D316)</f>
        <v>32371</v>
      </c>
      <c r="E317" s="8">
        <f>SUM(E309:E315)</f>
        <v>32078</v>
      </c>
    </row>
    <row r="318" spans="1:5" x14ac:dyDescent="0.25">
      <c r="C318" s="3"/>
      <c r="D318" s="3"/>
    </row>
    <row r="319" spans="1:5" x14ac:dyDescent="0.25">
      <c r="C319" s="3"/>
      <c r="D319" s="3"/>
    </row>
    <row r="320" spans="1:5" x14ac:dyDescent="0.25">
      <c r="B320" s="4" t="s">
        <v>197</v>
      </c>
      <c r="C320" s="3"/>
      <c r="D320" s="3"/>
    </row>
    <row r="321" spans="1:5" x14ac:dyDescent="0.25">
      <c r="C321" s="3"/>
      <c r="D321" s="3"/>
    </row>
    <row r="322" spans="1:5" x14ac:dyDescent="0.25">
      <c r="A322" t="s">
        <v>198</v>
      </c>
      <c r="B322" t="s">
        <v>64</v>
      </c>
      <c r="C322" s="3">
        <v>41</v>
      </c>
      <c r="D322" s="3">
        <v>43</v>
      </c>
    </row>
    <row r="323" spans="1:5" x14ac:dyDescent="0.25">
      <c r="A323" t="s">
        <v>199</v>
      </c>
      <c r="B323" t="s">
        <v>66</v>
      </c>
      <c r="C323" s="3">
        <v>696</v>
      </c>
      <c r="D323" s="3">
        <v>1000</v>
      </c>
      <c r="E323" s="3">
        <v>2067</v>
      </c>
    </row>
    <row r="324" spans="1:5" x14ac:dyDescent="0.25">
      <c r="A324" t="s">
        <v>200</v>
      </c>
      <c r="B324" t="s">
        <v>149</v>
      </c>
      <c r="C324" s="3">
        <v>185</v>
      </c>
      <c r="D324" s="3">
        <v>205</v>
      </c>
    </row>
    <row r="325" spans="1:5" x14ac:dyDescent="0.25">
      <c r="A325" t="s">
        <v>421</v>
      </c>
      <c r="B325" t="s">
        <v>68</v>
      </c>
      <c r="C325" s="3">
        <v>2960</v>
      </c>
      <c r="D325" s="3">
        <v>2087</v>
      </c>
    </row>
    <row r="326" spans="1:5" x14ac:dyDescent="0.25">
      <c r="A326" t="s">
        <v>201</v>
      </c>
      <c r="B326" t="s">
        <v>151</v>
      </c>
      <c r="C326" s="3"/>
      <c r="D326" s="3">
        <v>0</v>
      </c>
    </row>
    <row r="327" spans="1:5" x14ac:dyDescent="0.25">
      <c r="A327" t="s">
        <v>202</v>
      </c>
      <c r="B327" t="s">
        <v>163</v>
      </c>
      <c r="C327" s="3">
        <v>1492</v>
      </c>
      <c r="D327" s="3">
        <v>1200</v>
      </c>
      <c r="E327" s="3">
        <v>2000</v>
      </c>
    </row>
    <row r="328" spans="1:5" x14ac:dyDescent="0.25">
      <c r="A328" t="s">
        <v>203</v>
      </c>
      <c r="B328" t="s">
        <v>204</v>
      </c>
      <c r="C328" s="3">
        <v>2349</v>
      </c>
      <c r="D328" s="3">
        <v>5000</v>
      </c>
      <c r="E328" s="3">
        <v>2500</v>
      </c>
    </row>
    <row r="329" spans="1:5" x14ac:dyDescent="0.25">
      <c r="A329" t="s">
        <v>205</v>
      </c>
      <c r="B329" t="s">
        <v>167</v>
      </c>
      <c r="C329" s="3">
        <v>25</v>
      </c>
      <c r="D329" s="3">
        <v>3000</v>
      </c>
      <c r="E329" s="3">
        <v>1000</v>
      </c>
    </row>
    <row r="330" spans="1:5" x14ac:dyDescent="0.25">
      <c r="A330" t="s">
        <v>206</v>
      </c>
      <c r="B330" t="s">
        <v>207</v>
      </c>
      <c r="C330" s="3">
        <v>1094</v>
      </c>
      <c r="D330" s="3">
        <v>3000</v>
      </c>
      <c r="E330" s="3">
        <v>4000</v>
      </c>
    </row>
    <row r="331" spans="1:5" x14ac:dyDescent="0.25">
      <c r="A331" t="s">
        <v>208</v>
      </c>
      <c r="B331" t="s">
        <v>130</v>
      </c>
      <c r="C331" s="3">
        <v>6570</v>
      </c>
      <c r="D331" s="3">
        <v>7000</v>
      </c>
      <c r="E331" s="3">
        <v>9000</v>
      </c>
    </row>
    <row r="332" spans="1:5" x14ac:dyDescent="0.25">
      <c r="A332" t="s">
        <v>209</v>
      </c>
      <c r="B332" t="s">
        <v>210</v>
      </c>
      <c r="C332" s="3">
        <v>0</v>
      </c>
      <c r="D332" s="3"/>
    </row>
    <row r="333" spans="1:5" x14ac:dyDescent="0.25">
      <c r="C333" s="3"/>
      <c r="D333" s="3"/>
    </row>
    <row r="334" spans="1:5" x14ac:dyDescent="0.25">
      <c r="B334" s="1" t="s">
        <v>123</v>
      </c>
      <c r="C334" s="8">
        <f>SUM(C322:C333)</f>
        <v>15412</v>
      </c>
      <c r="D334" s="8">
        <f>SUM(D322:D333)</f>
        <v>22535</v>
      </c>
      <c r="E334" s="8">
        <f>SUM(E322:E332)</f>
        <v>20567</v>
      </c>
    </row>
    <row r="335" spans="1:5" x14ac:dyDescent="0.25">
      <c r="B335" s="1"/>
      <c r="C335" s="8"/>
      <c r="D335" s="8"/>
      <c r="E335" s="8"/>
    </row>
    <row r="336" spans="1:5" x14ac:dyDescent="0.25">
      <c r="B336" s="1"/>
      <c r="C336" s="8"/>
      <c r="D336" s="8"/>
      <c r="E336" s="8"/>
    </row>
    <row r="337" spans="1:5" x14ac:dyDescent="0.25">
      <c r="C337" s="3"/>
      <c r="D337" s="3"/>
    </row>
    <row r="338" spans="1:5" x14ac:dyDescent="0.25">
      <c r="B338" s="4" t="s">
        <v>243</v>
      </c>
      <c r="C338" s="3"/>
      <c r="D338" s="3"/>
    </row>
    <row r="339" spans="1:5" x14ac:dyDescent="0.25">
      <c r="C339" s="3"/>
      <c r="D339" s="3"/>
    </row>
    <row r="340" spans="1:5" x14ac:dyDescent="0.25">
      <c r="A340" t="s">
        <v>244</v>
      </c>
      <c r="B340" t="s">
        <v>151</v>
      </c>
      <c r="C340" s="3">
        <v>0</v>
      </c>
      <c r="D340" s="3">
        <v>0</v>
      </c>
    </row>
    <row r="341" spans="1:5" x14ac:dyDescent="0.25">
      <c r="A341" t="s">
        <v>245</v>
      </c>
      <c r="B341" t="s">
        <v>128</v>
      </c>
      <c r="C341" s="3">
        <v>341</v>
      </c>
      <c r="D341" s="3">
        <v>6000</v>
      </c>
      <c r="E341" s="3">
        <v>3000</v>
      </c>
    </row>
    <row r="342" spans="1:5" x14ac:dyDescent="0.25">
      <c r="A342" t="s">
        <v>246</v>
      </c>
      <c r="B342" t="s">
        <v>163</v>
      </c>
      <c r="C342" s="3">
        <v>153</v>
      </c>
      <c r="D342" s="3">
        <v>500</v>
      </c>
      <c r="E342" s="3">
        <v>500</v>
      </c>
    </row>
    <row r="343" spans="1:5" x14ac:dyDescent="0.25">
      <c r="A343" t="s">
        <v>247</v>
      </c>
      <c r="B343" t="s">
        <v>130</v>
      </c>
      <c r="C343" s="3">
        <v>256</v>
      </c>
      <c r="D343" s="3">
        <v>300</v>
      </c>
      <c r="E343" s="3">
        <v>300</v>
      </c>
    </row>
    <row r="344" spans="1:5" x14ac:dyDescent="0.25">
      <c r="C344" s="3"/>
      <c r="D344" s="3"/>
    </row>
    <row r="345" spans="1:5" x14ac:dyDescent="0.25">
      <c r="B345" s="1" t="s">
        <v>123</v>
      </c>
      <c r="C345" s="9">
        <f>SUM(C340:C344)</f>
        <v>750</v>
      </c>
      <c r="D345" s="9">
        <f>SUM(D340:D344)</f>
        <v>6800</v>
      </c>
      <c r="E345" s="8">
        <f>SUM(E340:E343)</f>
        <v>3800</v>
      </c>
    </row>
    <row r="346" spans="1:5" x14ac:dyDescent="0.25">
      <c r="B346" s="1"/>
      <c r="C346" s="9"/>
      <c r="D346" s="9"/>
      <c r="E346" s="8"/>
    </row>
    <row r="347" spans="1:5" x14ac:dyDescent="0.25">
      <c r="B347" s="1"/>
      <c r="C347" s="9"/>
      <c r="D347" s="9"/>
      <c r="E347" s="8"/>
    </row>
    <row r="348" spans="1:5" x14ac:dyDescent="0.25">
      <c r="B348" s="1"/>
      <c r="C348" s="9"/>
      <c r="D348" s="9"/>
      <c r="E348" s="8"/>
    </row>
    <row r="349" spans="1:5" x14ac:dyDescent="0.25">
      <c r="B349" s="1"/>
      <c r="C349" s="9"/>
      <c r="D349" s="9"/>
      <c r="E349" s="8"/>
    </row>
    <row r="350" spans="1:5" x14ac:dyDescent="0.25">
      <c r="B350" s="1"/>
      <c r="C350" s="9"/>
      <c r="D350" s="9"/>
      <c r="E350" s="8"/>
    </row>
    <row r="351" spans="1:5" x14ac:dyDescent="0.25">
      <c r="B351" s="1"/>
      <c r="C351" s="9"/>
      <c r="D351" s="9"/>
      <c r="E351" s="8"/>
    </row>
    <row r="352" spans="1:5" x14ac:dyDescent="0.25">
      <c r="C352" s="3"/>
      <c r="D352" s="3"/>
    </row>
    <row r="353" spans="1:5" x14ac:dyDescent="0.25">
      <c r="C353" s="7" t="s">
        <v>0</v>
      </c>
      <c r="D353" s="2" t="s">
        <v>59</v>
      </c>
      <c r="E353" s="7" t="s">
        <v>1</v>
      </c>
    </row>
    <row r="354" spans="1:5" x14ac:dyDescent="0.25">
      <c r="C354" s="2">
        <v>2021</v>
      </c>
      <c r="D354" s="2">
        <v>2022</v>
      </c>
      <c r="E354" s="2">
        <v>2023</v>
      </c>
    </row>
    <row r="355" spans="1:5" x14ac:dyDescent="0.25">
      <c r="C355" s="3"/>
      <c r="D355" s="3"/>
    </row>
    <row r="356" spans="1:5" x14ac:dyDescent="0.25">
      <c r="C356" s="3"/>
      <c r="D356" s="3"/>
    </row>
    <row r="357" spans="1:5" x14ac:dyDescent="0.25">
      <c r="B357" s="4" t="s">
        <v>211</v>
      </c>
      <c r="C357" s="3"/>
      <c r="D357" s="3"/>
    </row>
    <row r="358" spans="1:5" x14ac:dyDescent="0.25">
      <c r="C358" s="3"/>
      <c r="D358" s="3"/>
    </row>
    <row r="359" spans="1:5" x14ac:dyDescent="0.25">
      <c r="A359" t="s">
        <v>212</v>
      </c>
      <c r="B359" t="s">
        <v>62</v>
      </c>
      <c r="C359" s="3">
        <v>14145</v>
      </c>
      <c r="D359" s="3">
        <v>14171</v>
      </c>
      <c r="E359" s="3">
        <v>0</v>
      </c>
    </row>
    <row r="360" spans="1:5" x14ac:dyDescent="0.25">
      <c r="A360" t="s">
        <v>213</v>
      </c>
      <c r="B360" t="s">
        <v>64</v>
      </c>
      <c r="C360" s="3">
        <v>41</v>
      </c>
      <c r="D360" s="3">
        <v>43</v>
      </c>
    </row>
    <row r="361" spans="1:5" x14ac:dyDescent="0.25">
      <c r="A361" t="s">
        <v>214</v>
      </c>
      <c r="B361" t="s">
        <v>66</v>
      </c>
      <c r="C361" s="3">
        <v>847</v>
      </c>
      <c r="D361" s="3">
        <v>1000</v>
      </c>
      <c r="E361" s="3">
        <v>2067</v>
      </c>
    </row>
    <row r="362" spans="1:5" x14ac:dyDescent="0.25">
      <c r="A362" t="s">
        <v>215</v>
      </c>
      <c r="B362" t="s">
        <v>149</v>
      </c>
      <c r="C362" s="3">
        <v>219</v>
      </c>
      <c r="D362" s="3">
        <v>205</v>
      </c>
    </row>
    <row r="363" spans="1:5" x14ac:dyDescent="0.25">
      <c r="A363" t="s">
        <v>216</v>
      </c>
      <c r="B363" t="s">
        <v>68</v>
      </c>
      <c r="C363" s="3">
        <v>1966</v>
      </c>
      <c r="D363" s="3">
        <v>2087</v>
      </c>
    </row>
    <row r="364" spans="1:5" x14ac:dyDescent="0.25">
      <c r="A364" t="s">
        <v>217</v>
      </c>
      <c r="B364" t="s">
        <v>151</v>
      </c>
      <c r="C364" s="3">
        <v>5190</v>
      </c>
      <c r="D364" s="3">
        <v>15600</v>
      </c>
      <c r="E364" s="14">
        <v>17500</v>
      </c>
    </row>
    <row r="365" spans="1:5" x14ac:dyDescent="0.25">
      <c r="A365" t="s">
        <v>218</v>
      </c>
      <c r="B365" t="s">
        <v>126</v>
      </c>
      <c r="C365" s="3">
        <v>400</v>
      </c>
      <c r="D365" s="3">
        <v>450</v>
      </c>
      <c r="E365" s="3">
        <v>500</v>
      </c>
    </row>
    <row r="366" spans="1:5" x14ac:dyDescent="0.25">
      <c r="A366" t="s">
        <v>219</v>
      </c>
      <c r="B366" t="s">
        <v>220</v>
      </c>
      <c r="C366" s="3"/>
      <c r="D366" s="3">
        <v>100</v>
      </c>
      <c r="E366" s="3">
        <v>500</v>
      </c>
    </row>
    <row r="367" spans="1:5" x14ac:dyDescent="0.25">
      <c r="A367" t="s">
        <v>221</v>
      </c>
      <c r="B367" t="s">
        <v>222</v>
      </c>
      <c r="C367" s="3">
        <v>7490</v>
      </c>
      <c r="D367" s="3">
        <v>4000</v>
      </c>
      <c r="E367" s="3">
        <v>5000</v>
      </c>
    </row>
    <row r="368" spans="1:5" x14ac:dyDescent="0.25">
      <c r="A368" t="s">
        <v>223</v>
      </c>
      <c r="B368" t="s">
        <v>163</v>
      </c>
      <c r="C368" s="3">
        <v>153</v>
      </c>
      <c r="D368" s="3">
        <v>500</v>
      </c>
      <c r="E368" s="3">
        <v>750</v>
      </c>
    </row>
    <row r="369" spans="1:5" x14ac:dyDescent="0.25">
      <c r="A369" t="s">
        <v>224</v>
      </c>
      <c r="B369" t="s">
        <v>167</v>
      </c>
      <c r="C369" s="3">
        <v>0</v>
      </c>
      <c r="D369" s="3">
        <v>500</v>
      </c>
      <c r="E369" s="3">
        <v>1200</v>
      </c>
    </row>
    <row r="370" spans="1:5" x14ac:dyDescent="0.25">
      <c r="A370" t="s">
        <v>225</v>
      </c>
      <c r="B370" t="s">
        <v>130</v>
      </c>
      <c r="C370" s="3">
        <v>1098</v>
      </c>
      <c r="D370" s="3">
        <v>1500</v>
      </c>
      <c r="E370" s="3">
        <v>3000</v>
      </c>
    </row>
    <row r="371" spans="1:5" x14ac:dyDescent="0.25">
      <c r="A371" t="s">
        <v>226</v>
      </c>
      <c r="B371" t="s">
        <v>134</v>
      </c>
      <c r="C371" s="3">
        <v>1928</v>
      </c>
      <c r="D371" s="3">
        <v>3000</v>
      </c>
      <c r="E371" s="3">
        <v>4500</v>
      </c>
    </row>
    <row r="372" spans="1:5" x14ac:dyDescent="0.25">
      <c r="A372" t="s">
        <v>227</v>
      </c>
      <c r="B372" t="s">
        <v>72</v>
      </c>
      <c r="C372" s="3">
        <v>2629</v>
      </c>
      <c r="D372" s="3">
        <v>3500</v>
      </c>
      <c r="E372" s="3">
        <v>3775</v>
      </c>
    </row>
    <row r="373" spans="1:5" x14ac:dyDescent="0.25">
      <c r="A373" t="s">
        <v>367</v>
      </c>
      <c r="B373" t="s">
        <v>178</v>
      </c>
      <c r="C373" s="3">
        <v>6331</v>
      </c>
      <c r="D373" s="3">
        <v>9785</v>
      </c>
    </row>
    <row r="374" spans="1:5" x14ac:dyDescent="0.25">
      <c r="A374" t="s">
        <v>390</v>
      </c>
      <c r="B374" t="s">
        <v>391</v>
      </c>
      <c r="C374" s="3">
        <v>0</v>
      </c>
      <c r="D374" s="3">
        <v>2000</v>
      </c>
      <c r="E374" s="3">
        <v>10000</v>
      </c>
    </row>
    <row r="375" spans="1:5" x14ac:dyDescent="0.25">
      <c r="A375" t="s">
        <v>385</v>
      </c>
      <c r="B375" t="s">
        <v>178</v>
      </c>
      <c r="C375" s="3">
        <v>3981</v>
      </c>
      <c r="D375" s="3"/>
    </row>
    <row r="376" spans="1:5" x14ac:dyDescent="0.25">
      <c r="C376" s="3"/>
      <c r="D376" s="3"/>
    </row>
    <row r="377" spans="1:5" x14ac:dyDescent="0.25">
      <c r="B377" s="1" t="s">
        <v>123</v>
      </c>
      <c r="C377" s="8">
        <f>SUM(C359:C375)</f>
        <v>46418</v>
      </c>
      <c r="D377" s="8">
        <f>SUM(D359:D375)</f>
        <v>58441</v>
      </c>
      <c r="E377" s="8">
        <f>SUM(E359:E375)</f>
        <v>48792</v>
      </c>
    </row>
    <row r="378" spans="1:5" x14ac:dyDescent="0.25">
      <c r="C378" s="3"/>
      <c r="D378" s="3"/>
    </row>
    <row r="379" spans="1:5" x14ac:dyDescent="0.25">
      <c r="B379" s="4" t="s">
        <v>228</v>
      </c>
      <c r="C379" s="3"/>
      <c r="D379" s="3"/>
    </row>
    <row r="380" spans="1:5" x14ac:dyDescent="0.25">
      <c r="C380" s="3"/>
      <c r="D380" s="3"/>
    </row>
    <row r="381" spans="1:5" x14ac:dyDescent="0.25">
      <c r="A381" t="s">
        <v>229</v>
      </c>
      <c r="B381" t="s">
        <v>62</v>
      </c>
      <c r="C381" s="3">
        <v>14033</v>
      </c>
      <c r="D381" s="3">
        <v>14171</v>
      </c>
      <c r="E381" s="3">
        <v>0</v>
      </c>
    </row>
    <row r="382" spans="1:5" x14ac:dyDescent="0.25">
      <c r="A382" t="s">
        <v>230</v>
      </c>
      <c r="B382" t="s">
        <v>64</v>
      </c>
      <c r="C382" s="3">
        <v>41</v>
      </c>
      <c r="D382" s="3">
        <v>43</v>
      </c>
    </row>
    <row r="383" spans="1:5" x14ac:dyDescent="0.25">
      <c r="A383" t="s">
        <v>231</v>
      </c>
      <c r="B383" t="s">
        <v>66</v>
      </c>
      <c r="C383" s="3">
        <v>847</v>
      </c>
      <c r="D383" s="3">
        <v>1000</v>
      </c>
      <c r="E383" s="3">
        <v>2067</v>
      </c>
    </row>
    <row r="384" spans="1:5" x14ac:dyDescent="0.25">
      <c r="A384" t="s">
        <v>232</v>
      </c>
      <c r="B384" t="s">
        <v>149</v>
      </c>
      <c r="C384" s="3">
        <v>202</v>
      </c>
      <c r="D384" s="3">
        <v>205</v>
      </c>
    </row>
    <row r="385" spans="1:5" x14ac:dyDescent="0.25">
      <c r="A385" t="s">
        <v>233</v>
      </c>
      <c r="B385" t="s">
        <v>68</v>
      </c>
      <c r="C385" s="3">
        <v>1966</v>
      </c>
      <c r="D385" s="3">
        <v>2087</v>
      </c>
    </row>
    <row r="386" spans="1:5" x14ac:dyDescent="0.25">
      <c r="A386" t="s">
        <v>234</v>
      </c>
      <c r="B386" t="s">
        <v>163</v>
      </c>
      <c r="C386" s="3">
        <v>0</v>
      </c>
      <c r="D386" s="3">
        <v>400</v>
      </c>
      <c r="E386" s="3">
        <v>500</v>
      </c>
    </row>
    <row r="387" spans="1:5" x14ac:dyDescent="0.25">
      <c r="A387" t="s">
        <v>235</v>
      </c>
      <c r="B387" t="s">
        <v>397</v>
      </c>
      <c r="C387" s="3">
        <v>1553</v>
      </c>
      <c r="D387" s="3">
        <v>3000</v>
      </c>
      <c r="E387" s="3">
        <v>2000</v>
      </c>
    </row>
    <row r="388" spans="1:5" x14ac:dyDescent="0.25">
      <c r="C388" s="3"/>
      <c r="D388" s="3"/>
    </row>
    <row r="389" spans="1:5" x14ac:dyDescent="0.25">
      <c r="B389" s="1" t="s">
        <v>123</v>
      </c>
      <c r="C389" s="8">
        <f>SUM(C381:C388)</f>
        <v>18642</v>
      </c>
      <c r="D389" s="8">
        <f>SUM(D381:D388)</f>
        <v>20906</v>
      </c>
      <c r="E389" s="8">
        <f>SUM(E381:E387)</f>
        <v>4567</v>
      </c>
    </row>
    <row r="390" spans="1:5" x14ac:dyDescent="0.25">
      <c r="C390" s="3"/>
      <c r="D390" s="3"/>
    </row>
    <row r="391" spans="1:5" x14ac:dyDescent="0.25">
      <c r="C391" s="3"/>
      <c r="D391" s="3"/>
    </row>
    <row r="392" spans="1:5" x14ac:dyDescent="0.25">
      <c r="B392" s="4" t="s">
        <v>236</v>
      </c>
      <c r="C392" s="3"/>
      <c r="D392" s="3"/>
    </row>
    <row r="393" spans="1:5" x14ac:dyDescent="0.25">
      <c r="C393" s="3"/>
      <c r="D393" s="3"/>
    </row>
    <row r="394" spans="1:5" x14ac:dyDescent="0.25">
      <c r="A394" t="s">
        <v>237</v>
      </c>
      <c r="B394" t="s">
        <v>238</v>
      </c>
      <c r="C394" s="3">
        <v>0</v>
      </c>
      <c r="D394" s="3">
        <v>1500</v>
      </c>
      <c r="E394" s="3">
        <v>1000</v>
      </c>
    </row>
    <row r="395" spans="1:5" x14ac:dyDescent="0.25">
      <c r="A395" t="s">
        <v>239</v>
      </c>
      <c r="B395" t="s">
        <v>240</v>
      </c>
      <c r="C395" s="3">
        <v>0</v>
      </c>
      <c r="D395" s="3"/>
    </row>
    <row r="396" spans="1:5" x14ac:dyDescent="0.25">
      <c r="A396" t="s">
        <v>241</v>
      </c>
      <c r="B396" t="s">
        <v>242</v>
      </c>
      <c r="C396" s="3">
        <v>548</v>
      </c>
      <c r="D396" s="3">
        <v>2500</v>
      </c>
      <c r="E396" s="3">
        <v>500</v>
      </c>
    </row>
    <row r="397" spans="1:5" x14ac:dyDescent="0.25">
      <c r="C397" s="3"/>
      <c r="D397" s="3"/>
    </row>
    <row r="398" spans="1:5" x14ac:dyDescent="0.25">
      <c r="B398" s="1" t="s">
        <v>123</v>
      </c>
      <c r="C398" s="8">
        <f>SUM(C394:C397)</f>
        <v>548</v>
      </c>
      <c r="D398" s="8">
        <f>SUM(D394:D396)</f>
        <v>4000</v>
      </c>
      <c r="E398" s="8">
        <f>SUM(E394:E396)</f>
        <v>1500</v>
      </c>
    </row>
    <row r="399" spans="1:5" x14ac:dyDescent="0.25">
      <c r="B399" s="1"/>
      <c r="C399" s="8"/>
      <c r="D399" s="8"/>
    </row>
    <row r="400" spans="1:5" x14ac:dyDescent="0.25">
      <c r="B400" s="1"/>
      <c r="C400" s="8"/>
      <c r="D400" s="8"/>
    </row>
    <row r="401" spans="1:5" x14ac:dyDescent="0.25">
      <c r="B401" s="1"/>
      <c r="C401" s="8"/>
      <c r="D401" s="8"/>
    </row>
    <row r="402" spans="1:5" x14ac:dyDescent="0.25">
      <c r="B402" s="1"/>
      <c r="C402" s="8"/>
      <c r="D402" s="8"/>
    </row>
    <row r="403" spans="1:5" x14ac:dyDescent="0.25">
      <c r="B403" s="4" t="s">
        <v>419</v>
      </c>
      <c r="C403" s="3"/>
      <c r="D403" s="3"/>
    </row>
    <row r="404" spans="1:5" x14ac:dyDescent="0.25">
      <c r="C404" s="3"/>
      <c r="D404" s="3"/>
    </row>
    <row r="405" spans="1:5" x14ac:dyDescent="0.25">
      <c r="C405" s="7" t="s">
        <v>0</v>
      </c>
      <c r="D405" s="2" t="s">
        <v>59</v>
      </c>
      <c r="E405" s="7" t="s">
        <v>1</v>
      </c>
    </row>
    <row r="406" spans="1:5" x14ac:dyDescent="0.25">
      <c r="C406" s="2">
        <v>2021</v>
      </c>
      <c r="D406" s="2">
        <v>2022</v>
      </c>
      <c r="E406" s="2">
        <v>2023</v>
      </c>
    </row>
    <row r="407" spans="1:5" x14ac:dyDescent="0.25">
      <c r="C407" s="2"/>
      <c r="D407" s="2"/>
      <c r="E407" s="2"/>
    </row>
    <row r="408" spans="1:5" x14ac:dyDescent="0.25">
      <c r="B408" s="4" t="s">
        <v>249</v>
      </c>
      <c r="C408" s="3"/>
      <c r="D408" s="3"/>
    </row>
    <row r="409" spans="1:5" x14ac:dyDescent="0.25">
      <c r="C409" s="3"/>
      <c r="D409" s="3"/>
    </row>
    <row r="410" spans="1:5" x14ac:dyDescent="0.25">
      <c r="A410" t="s">
        <v>400</v>
      </c>
      <c r="B410" t="s">
        <v>8</v>
      </c>
      <c r="C410" s="3"/>
      <c r="D410" s="3">
        <v>150000</v>
      </c>
      <c r="E410" s="3">
        <v>150000</v>
      </c>
    </row>
    <row r="411" spans="1:5" x14ac:dyDescent="0.25">
      <c r="A411" t="s">
        <v>401</v>
      </c>
      <c r="B411" t="s">
        <v>446</v>
      </c>
      <c r="C411" s="3">
        <v>610400</v>
      </c>
      <c r="D411" s="3">
        <v>574000</v>
      </c>
      <c r="E411" s="3">
        <v>500000</v>
      </c>
    </row>
    <row r="412" spans="1:5" x14ac:dyDescent="0.25">
      <c r="A412" t="s">
        <v>402</v>
      </c>
      <c r="B412" t="s">
        <v>447</v>
      </c>
      <c r="C412" s="3">
        <v>0</v>
      </c>
      <c r="D412" s="3">
        <v>0</v>
      </c>
      <c r="E412" s="3">
        <v>200000</v>
      </c>
    </row>
    <row r="413" spans="1:5" x14ac:dyDescent="0.25">
      <c r="A413" t="s">
        <v>428</v>
      </c>
      <c r="B413" t="s">
        <v>429</v>
      </c>
      <c r="C413" s="3"/>
      <c r="D413" s="3"/>
      <c r="E413" s="14">
        <v>25000</v>
      </c>
    </row>
    <row r="414" spans="1:5" x14ac:dyDescent="0.25">
      <c r="A414" t="s">
        <v>403</v>
      </c>
      <c r="B414" t="s">
        <v>250</v>
      </c>
      <c r="C414" s="3">
        <v>48162</v>
      </c>
      <c r="D414" s="13"/>
    </row>
    <row r="415" spans="1:5" x14ac:dyDescent="0.25">
      <c r="C415" s="3"/>
      <c r="D415" s="13"/>
    </row>
    <row r="416" spans="1:5" x14ac:dyDescent="0.25">
      <c r="B416" s="1" t="s">
        <v>251</v>
      </c>
      <c r="C416" s="8">
        <f>SUM(C410:C414)</f>
        <v>658562</v>
      </c>
      <c r="D416" s="8">
        <f>SUM(D410:D414)</f>
        <v>724000</v>
      </c>
      <c r="E416" s="8">
        <f>SUM(E410:E414)</f>
        <v>875000</v>
      </c>
    </row>
    <row r="417" spans="1:5" x14ac:dyDescent="0.25">
      <c r="A417" s="4"/>
      <c r="C417" s="3"/>
      <c r="D417" s="3"/>
    </row>
    <row r="418" spans="1:5" x14ac:dyDescent="0.25">
      <c r="C418" s="3"/>
      <c r="D418" s="3"/>
    </row>
    <row r="419" spans="1:5" x14ac:dyDescent="0.25">
      <c r="B419" s="4" t="s">
        <v>252</v>
      </c>
      <c r="C419" s="3"/>
      <c r="D419" s="3"/>
    </row>
    <row r="420" spans="1:5" x14ac:dyDescent="0.25">
      <c r="C420" s="3"/>
      <c r="D420" s="3"/>
    </row>
    <row r="421" spans="1:5" x14ac:dyDescent="0.25">
      <c r="A421" t="s">
        <v>404</v>
      </c>
      <c r="B421" t="s">
        <v>253</v>
      </c>
      <c r="C421" s="3">
        <v>79685</v>
      </c>
      <c r="D421" s="3">
        <v>40000</v>
      </c>
      <c r="E421" s="3">
        <v>40000</v>
      </c>
    </row>
    <row r="422" spans="1:5" x14ac:dyDescent="0.25">
      <c r="A422" t="s">
        <v>412</v>
      </c>
      <c r="B422" t="s">
        <v>439</v>
      </c>
      <c r="C422" s="3">
        <v>0</v>
      </c>
      <c r="D422" s="3">
        <v>0</v>
      </c>
      <c r="E422" s="3">
        <v>100000</v>
      </c>
    </row>
    <row r="423" spans="1:5" x14ac:dyDescent="0.25">
      <c r="A423" t="s">
        <v>413</v>
      </c>
      <c r="B423" t="s">
        <v>248</v>
      </c>
      <c r="C423" s="3">
        <v>0</v>
      </c>
      <c r="D423" s="3">
        <v>110000</v>
      </c>
      <c r="E423" s="3">
        <v>110000</v>
      </c>
    </row>
    <row r="424" spans="1:5" x14ac:dyDescent="0.25">
      <c r="A424" t="s">
        <v>415</v>
      </c>
      <c r="B424" t="s">
        <v>254</v>
      </c>
      <c r="C424" s="3">
        <v>5112</v>
      </c>
      <c r="D424" s="3">
        <v>0</v>
      </c>
    </row>
    <row r="425" spans="1:5" x14ac:dyDescent="0.25">
      <c r="A425" t="s">
        <v>414</v>
      </c>
      <c r="B425" t="s">
        <v>438</v>
      </c>
      <c r="C425" s="3">
        <v>0</v>
      </c>
      <c r="D425" s="3">
        <v>0</v>
      </c>
      <c r="E425" s="3">
        <v>20000</v>
      </c>
    </row>
    <row r="426" spans="1:5" x14ac:dyDescent="0.25">
      <c r="A426" t="s">
        <v>416</v>
      </c>
      <c r="B426" t="s">
        <v>426</v>
      </c>
      <c r="C426" s="3">
        <v>112496</v>
      </c>
      <c r="D426" s="3">
        <v>574000</v>
      </c>
      <c r="E426" s="3">
        <v>235000</v>
      </c>
    </row>
    <row r="427" spans="1:5" x14ac:dyDescent="0.25">
      <c r="A427" t="s">
        <v>441</v>
      </c>
      <c r="B427" t="s">
        <v>435</v>
      </c>
      <c r="C427" s="3"/>
      <c r="D427" s="3"/>
      <c r="E427" s="3">
        <v>50000</v>
      </c>
    </row>
    <row r="428" spans="1:5" x14ac:dyDescent="0.25">
      <c r="A428" t="s">
        <v>442</v>
      </c>
      <c r="B428" t="s">
        <v>443</v>
      </c>
      <c r="C428" s="3"/>
      <c r="D428" s="3"/>
      <c r="E428" s="3">
        <v>15000</v>
      </c>
    </row>
    <row r="429" spans="1:5" x14ac:dyDescent="0.25">
      <c r="A429" t="s">
        <v>430</v>
      </c>
      <c r="B429" t="s">
        <v>431</v>
      </c>
      <c r="C429" s="3"/>
      <c r="D429" s="3"/>
      <c r="E429" s="14">
        <v>35000</v>
      </c>
    </row>
    <row r="430" spans="1:5" x14ac:dyDescent="0.25">
      <c r="A430" t="s">
        <v>424</v>
      </c>
      <c r="B430" t="s">
        <v>417</v>
      </c>
      <c r="E430" s="14">
        <v>50000</v>
      </c>
    </row>
    <row r="431" spans="1:5" x14ac:dyDescent="0.25">
      <c r="A431" t="s">
        <v>425</v>
      </c>
      <c r="B431" t="s">
        <v>418</v>
      </c>
      <c r="E431" s="14">
        <v>200000</v>
      </c>
    </row>
    <row r="432" spans="1:5" x14ac:dyDescent="0.25">
      <c r="A432" t="s">
        <v>427</v>
      </c>
      <c r="B432" t="s">
        <v>434</v>
      </c>
      <c r="C432" s="3">
        <v>12418</v>
      </c>
      <c r="E432" s="14">
        <v>18737</v>
      </c>
    </row>
    <row r="434" spans="2:5" x14ac:dyDescent="0.25">
      <c r="B434" s="1" t="s">
        <v>255</v>
      </c>
      <c r="C434" s="8">
        <f>SUM(C421:C432)</f>
        <v>209711</v>
      </c>
      <c r="D434" s="8">
        <f>SUM(D421:D432)</f>
        <v>724000</v>
      </c>
      <c r="E434" s="8">
        <f>SUM(E421:E432)</f>
        <v>873737</v>
      </c>
    </row>
    <row r="435" spans="2:5" x14ac:dyDescent="0.25">
      <c r="C435" s="3"/>
      <c r="D435" s="3"/>
    </row>
    <row r="436" spans="2:5" x14ac:dyDescent="0.25">
      <c r="C436" s="3"/>
      <c r="D436" s="3"/>
    </row>
    <row r="437" spans="2:5" x14ac:dyDescent="0.25">
      <c r="C437" s="3"/>
      <c r="D437" s="3"/>
    </row>
    <row r="438" spans="2:5" x14ac:dyDescent="0.25">
      <c r="C438" s="3"/>
      <c r="D438" s="3"/>
    </row>
    <row r="439" spans="2:5" x14ac:dyDescent="0.25">
      <c r="C439" s="3"/>
      <c r="D439" s="3"/>
    </row>
    <row r="440" spans="2:5" x14ac:dyDescent="0.25">
      <c r="C440" s="3"/>
      <c r="D440" s="3"/>
    </row>
    <row r="441" spans="2:5" x14ac:dyDescent="0.25">
      <c r="C441" s="3"/>
      <c r="D441" s="3"/>
    </row>
    <row r="442" spans="2:5" x14ac:dyDescent="0.25">
      <c r="C442" s="3"/>
      <c r="D442" s="3"/>
    </row>
    <row r="443" spans="2:5" x14ac:dyDescent="0.25">
      <c r="C443" s="3"/>
      <c r="D443" s="3"/>
    </row>
    <row r="444" spans="2:5" x14ac:dyDescent="0.25">
      <c r="C444" s="3"/>
      <c r="D444" s="3"/>
    </row>
    <row r="445" spans="2:5" x14ac:dyDescent="0.25">
      <c r="C445" s="3"/>
      <c r="D445" s="3"/>
    </row>
    <row r="446" spans="2:5" x14ac:dyDescent="0.25">
      <c r="C446" s="3"/>
      <c r="D446" s="3"/>
    </row>
    <row r="447" spans="2:5" x14ac:dyDescent="0.25">
      <c r="C447" s="3"/>
      <c r="D447" s="3"/>
    </row>
    <row r="448" spans="2:5" x14ac:dyDescent="0.25">
      <c r="C448" s="3"/>
      <c r="D448" s="3"/>
    </row>
    <row r="449" spans="1:5" x14ac:dyDescent="0.25">
      <c r="C449" s="3"/>
      <c r="D449" s="3"/>
    </row>
    <row r="450" spans="1:5" x14ac:dyDescent="0.25">
      <c r="C450" s="3"/>
      <c r="D450" s="3"/>
    </row>
    <row r="451" spans="1:5" x14ac:dyDescent="0.25">
      <c r="C451" s="3"/>
      <c r="D451" s="3"/>
    </row>
    <row r="452" spans="1:5" x14ac:dyDescent="0.25">
      <c r="C452" s="3"/>
      <c r="D452" s="3"/>
    </row>
    <row r="453" spans="1:5" x14ac:dyDescent="0.25">
      <c r="C453" s="7" t="s">
        <v>0</v>
      </c>
      <c r="D453" s="2" t="s">
        <v>59</v>
      </c>
      <c r="E453" s="7" t="s">
        <v>1</v>
      </c>
    </row>
    <row r="454" spans="1:5" x14ac:dyDescent="0.25">
      <c r="C454" s="2">
        <v>2021</v>
      </c>
      <c r="D454" s="2">
        <v>2022</v>
      </c>
      <c r="E454" s="2">
        <v>2023</v>
      </c>
    </row>
    <row r="455" spans="1:5" x14ac:dyDescent="0.25">
      <c r="B455" s="4" t="s">
        <v>256</v>
      </c>
      <c r="C455" s="3"/>
      <c r="D455" s="3"/>
    </row>
    <row r="456" spans="1:5" x14ac:dyDescent="0.25">
      <c r="C456" s="3"/>
      <c r="D456" s="3"/>
    </row>
    <row r="457" spans="1:5" x14ac:dyDescent="0.25">
      <c r="B457" s="1" t="s">
        <v>257</v>
      </c>
      <c r="C457" s="3">
        <v>238804</v>
      </c>
      <c r="D457" s="3">
        <v>171353</v>
      </c>
      <c r="E457" s="3">
        <v>38615</v>
      </c>
    </row>
    <row r="458" spans="1:5" x14ac:dyDescent="0.25">
      <c r="C458" s="3"/>
      <c r="D458" s="3"/>
    </row>
    <row r="459" spans="1:5" x14ac:dyDescent="0.25">
      <c r="B459" s="4" t="s">
        <v>249</v>
      </c>
      <c r="C459" s="3"/>
      <c r="D459" s="3"/>
    </row>
    <row r="460" spans="1:5" x14ac:dyDescent="0.25">
      <c r="C460" s="3"/>
      <c r="D460" s="3"/>
    </row>
    <row r="461" spans="1:5" x14ac:dyDescent="0.25">
      <c r="A461" t="s">
        <v>258</v>
      </c>
      <c r="B461" t="s">
        <v>264</v>
      </c>
      <c r="C461" s="3">
        <v>74199</v>
      </c>
      <c r="D461" s="3">
        <v>74000</v>
      </c>
      <c r="E461" s="3">
        <v>75000</v>
      </c>
    </row>
    <row r="462" spans="1:5" x14ac:dyDescent="0.25">
      <c r="A462" t="s">
        <v>259</v>
      </c>
      <c r="B462" t="s">
        <v>265</v>
      </c>
      <c r="C462" s="3">
        <v>0</v>
      </c>
      <c r="D462" s="3">
        <v>1700</v>
      </c>
      <c r="E462" s="3">
        <v>1700</v>
      </c>
    </row>
    <row r="463" spans="1:5" x14ac:dyDescent="0.25">
      <c r="A463" t="s">
        <v>433</v>
      </c>
      <c r="B463" t="s">
        <v>380</v>
      </c>
      <c r="C463" s="3"/>
      <c r="D463" s="3"/>
      <c r="E463" s="3">
        <v>7824</v>
      </c>
    </row>
    <row r="464" spans="1:5" x14ac:dyDescent="0.25">
      <c r="A464" t="s">
        <v>260</v>
      </c>
      <c r="B464" t="s">
        <v>305</v>
      </c>
      <c r="C464" s="3">
        <v>92</v>
      </c>
      <c r="D464" s="3">
        <v>25</v>
      </c>
    </row>
    <row r="465" spans="1:5" x14ac:dyDescent="0.25">
      <c r="A465" t="s">
        <v>261</v>
      </c>
      <c r="B465" t="s">
        <v>266</v>
      </c>
      <c r="C465" s="3">
        <v>2</v>
      </c>
      <c r="D465" s="3">
        <v>2</v>
      </c>
      <c r="E465" s="3">
        <v>2</v>
      </c>
    </row>
    <row r="466" spans="1:5" x14ac:dyDescent="0.25">
      <c r="A466" t="s">
        <v>262</v>
      </c>
      <c r="B466" t="s">
        <v>267</v>
      </c>
      <c r="C466" s="3">
        <v>62</v>
      </c>
      <c r="D466" s="3">
        <v>200</v>
      </c>
      <c r="E466" s="3">
        <v>30000</v>
      </c>
    </row>
    <row r="467" spans="1:5" x14ac:dyDescent="0.25">
      <c r="A467" t="s">
        <v>263</v>
      </c>
      <c r="B467" t="s">
        <v>268</v>
      </c>
      <c r="C467" s="3">
        <v>0</v>
      </c>
      <c r="D467" s="3">
        <v>0</v>
      </c>
      <c r="E467" s="3" t="s">
        <v>389</v>
      </c>
    </row>
    <row r="468" spans="1:5" x14ac:dyDescent="0.25">
      <c r="C468" s="3"/>
      <c r="D468" s="3"/>
    </row>
    <row r="469" spans="1:5" x14ac:dyDescent="0.25">
      <c r="B469" s="1" t="s">
        <v>269</v>
      </c>
      <c r="C469" s="8">
        <f>SUM(C461:C468)</f>
        <v>74355</v>
      </c>
      <c r="D469" s="8">
        <f>SUM(D461:D468)</f>
        <v>75927</v>
      </c>
      <c r="E469" s="8">
        <f>SUM(E461:E467)</f>
        <v>114526</v>
      </c>
    </row>
    <row r="470" spans="1:5" x14ac:dyDescent="0.25">
      <c r="C470" s="3"/>
      <c r="D470" s="3"/>
    </row>
    <row r="471" spans="1:5" x14ac:dyDescent="0.25">
      <c r="B471" s="17" t="s">
        <v>436</v>
      </c>
      <c r="C471" s="3"/>
      <c r="D471" s="3"/>
      <c r="E471" s="16">
        <f>E469-E475</f>
        <v>37059.351999999999</v>
      </c>
    </row>
    <row r="472" spans="1:5" x14ac:dyDescent="0.25">
      <c r="C472" s="3"/>
      <c r="D472" s="3"/>
    </row>
    <row r="473" spans="1:5" x14ac:dyDescent="0.25">
      <c r="B473" s="4" t="s">
        <v>252</v>
      </c>
      <c r="C473" s="3"/>
      <c r="D473" s="3"/>
    </row>
    <row r="474" spans="1:5" x14ac:dyDescent="0.25">
      <c r="C474" s="3"/>
      <c r="D474" s="3"/>
    </row>
    <row r="475" spans="1:5" x14ac:dyDescent="0.25">
      <c r="B475" s="1" t="s">
        <v>255</v>
      </c>
      <c r="C475" s="8">
        <v>141806</v>
      </c>
      <c r="D475" s="8">
        <v>208665</v>
      </c>
      <c r="E475" s="8">
        <f>E535</f>
        <v>77466.648000000001</v>
      </c>
    </row>
    <row r="476" spans="1:5" x14ac:dyDescent="0.25">
      <c r="C476" s="3"/>
      <c r="D476" s="3"/>
    </row>
    <row r="477" spans="1:5" x14ac:dyDescent="0.25">
      <c r="C477" s="3"/>
      <c r="D477" s="3"/>
    </row>
    <row r="478" spans="1:5" x14ac:dyDescent="0.25">
      <c r="B478" s="1" t="s">
        <v>270</v>
      </c>
      <c r="C478" s="8">
        <v>171353</v>
      </c>
      <c r="D478" s="8">
        <v>38615</v>
      </c>
      <c r="E478" s="8">
        <f>E457+E469-E475</f>
        <v>75674.351999999999</v>
      </c>
    </row>
    <row r="479" spans="1:5" x14ac:dyDescent="0.25">
      <c r="C479" s="3"/>
      <c r="D479" s="3"/>
    </row>
    <row r="480" spans="1:5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  <row r="483" spans="3:4" x14ac:dyDescent="0.25">
      <c r="C483" s="3"/>
      <c r="D483" s="3"/>
    </row>
    <row r="484" spans="3:4" x14ac:dyDescent="0.25">
      <c r="C484" s="3"/>
      <c r="D484" s="3"/>
    </row>
    <row r="485" spans="3:4" x14ac:dyDescent="0.25">
      <c r="C485" s="3"/>
      <c r="D485" s="3"/>
    </row>
    <row r="486" spans="3:4" x14ac:dyDescent="0.25">
      <c r="C486" s="3"/>
      <c r="D486" s="3"/>
    </row>
    <row r="487" spans="3:4" x14ac:dyDescent="0.25">
      <c r="C487" s="3"/>
      <c r="D487" s="3"/>
    </row>
    <row r="488" spans="3:4" x14ac:dyDescent="0.25">
      <c r="C488" s="3"/>
      <c r="D488" s="3"/>
    </row>
    <row r="489" spans="3:4" x14ac:dyDescent="0.25">
      <c r="C489" s="3"/>
      <c r="D489" s="3"/>
    </row>
    <row r="490" spans="3:4" x14ac:dyDescent="0.25">
      <c r="C490" s="3"/>
      <c r="D490" s="3"/>
    </row>
    <row r="491" spans="3:4" x14ac:dyDescent="0.25">
      <c r="C491" s="3"/>
      <c r="D491" s="3"/>
    </row>
    <row r="492" spans="3:4" x14ac:dyDescent="0.25">
      <c r="C492" s="3"/>
      <c r="D492" s="3"/>
    </row>
    <row r="493" spans="3:4" x14ac:dyDescent="0.25">
      <c r="C493" s="3"/>
      <c r="D493" s="3"/>
    </row>
    <row r="494" spans="3:4" x14ac:dyDescent="0.25">
      <c r="C494" s="3"/>
      <c r="D494" s="3"/>
    </row>
    <row r="495" spans="3:4" x14ac:dyDescent="0.25">
      <c r="C495" s="3"/>
      <c r="D495" s="3"/>
    </row>
    <row r="496" spans="3:4" x14ac:dyDescent="0.25">
      <c r="C496" s="3"/>
      <c r="D496" s="3"/>
    </row>
    <row r="497" spans="1:6" x14ac:dyDescent="0.25">
      <c r="C497" s="3"/>
      <c r="D497" s="3"/>
    </row>
    <row r="498" spans="1:6" x14ac:dyDescent="0.25">
      <c r="C498" s="3"/>
      <c r="D498" s="3"/>
    </row>
    <row r="499" spans="1:6" x14ac:dyDescent="0.25">
      <c r="C499" s="3"/>
      <c r="D499" s="3"/>
    </row>
    <row r="500" spans="1:6" x14ac:dyDescent="0.25">
      <c r="C500" s="3"/>
      <c r="D500" s="3"/>
    </row>
    <row r="501" spans="1:6" x14ac:dyDescent="0.25">
      <c r="C501" s="3"/>
      <c r="D501" s="3"/>
    </row>
    <row r="502" spans="1:6" x14ac:dyDescent="0.25">
      <c r="C502" s="3"/>
      <c r="D502" s="3"/>
    </row>
    <row r="503" spans="1:6" x14ac:dyDescent="0.25">
      <c r="C503" s="7" t="s">
        <v>0</v>
      </c>
      <c r="D503" s="2" t="s">
        <v>59</v>
      </c>
      <c r="E503" s="7" t="s">
        <v>1</v>
      </c>
    </row>
    <row r="504" spans="1:6" x14ac:dyDescent="0.25">
      <c r="C504" s="2">
        <v>2021</v>
      </c>
      <c r="D504" s="2">
        <v>2022</v>
      </c>
      <c r="E504" s="2">
        <v>2023</v>
      </c>
    </row>
    <row r="505" spans="1:6" x14ac:dyDescent="0.25">
      <c r="B505" s="4" t="s">
        <v>256</v>
      </c>
      <c r="C505" s="3"/>
      <c r="D505" s="3"/>
    </row>
    <row r="506" spans="1:6" x14ac:dyDescent="0.25">
      <c r="C506" s="3"/>
      <c r="D506" s="3"/>
    </row>
    <row r="507" spans="1:6" x14ac:dyDescent="0.25">
      <c r="B507" s="4" t="s">
        <v>252</v>
      </c>
      <c r="C507" s="3"/>
      <c r="D507" s="3"/>
    </row>
    <row r="508" spans="1:6" x14ac:dyDescent="0.25">
      <c r="C508" s="3"/>
      <c r="D508" s="3"/>
    </row>
    <row r="509" spans="1:6" x14ac:dyDescent="0.25">
      <c r="A509" t="s">
        <v>271</v>
      </c>
      <c r="B509" t="s">
        <v>62</v>
      </c>
      <c r="C509" s="3">
        <v>49217</v>
      </c>
      <c r="D509" s="3">
        <v>64945</v>
      </c>
      <c r="E509" s="14">
        <v>16885</v>
      </c>
      <c r="F509" s="18"/>
    </row>
    <row r="510" spans="1:6" x14ac:dyDescent="0.25">
      <c r="A510" t="s">
        <v>272</v>
      </c>
      <c r="B510" t="s">
        <v>64</v>
      </c>
      <c r="C510" s="3">
        <v>137</v>
      </c>
      <c r="D510" s="3">
        <v>195</v>
      </c>
      <c r="E510" s="3">
        <f>0.003*E509</f>
        <v>50.655000000000001</v>
      </c>
    </row>
    <row r="511" spans="1:6" x14ac:dyDescent="0.25">
      <c r="A511" t="s">
        <v>273</v>
      </c>
      <c r="B511" t="s">
        <v>66</v>
      </c>
      <c r="C511" s="3">
        <v>847</v>
      </c>
      <c r="D511" s="3">
        <v>1000</v>
      </c>
      <c r="E511" s="3">
        <v>2067</v>
      </c>
    </row>
    <row r="512" spans="1:6" x14ac:dyDescent="0.25">
      <c r="A512" t="s">
        <v>274</v>
      </c>
      <c r="B512" t="s">
        <v>149</v>
      </c>
      <c r="C512" s="3">
        <v>712</v>
      </c>
      <c r="D512" s="3">
        <v>942</v>
      </c>
      <c r="E512" s="3">
        <f>0.0145*E509</f>
        <v>244.83250000000001</v>
      </c>
    </row>
    <row r="513" spans="1:5" x14ac:dyDescent="0.25">
      <c r="A513" t="s">
        <v>275</v>
      </c>
      <c r="B513" t="s">
        <v>68</v>
      </c>
      <c r="C513" s="3">
        <v>7058</v>
      </c>
      <c r="D513" s="3">
        <v>9566</v>
      </c>
      <c r="E513" s="3">
        <f>0.1473*E509</f>
        <v>2487.1605</v>
      </c>
    </row>
    <row r="514" spans="1:5" x14ac:dyDescent="0.25">
      <c r="A514" t="s">
        <v>276</v>
      </c>
      <c r="B514" t="s">
        <v>151</v>
      </c>
      <c r="C514" s="3">
        <v>1073</v>
      </c>
      <c r="D514" s="3">
        <v>15600</v>
      </c>
      <c r="E514" s="3">
        <v>2500</v>
      </c>
    </row>
    <row r="515" spans="1:5" x14ac:dyDescent="0.25">
      <c r="A515" t="s">
        <v>277</v>
      </c>
      <c r="B515" t="s">
        <v>69</v>
      </c>
      <c r="C515" s="3">
        <v>387</v>
      </c>
      <c r="D515" s="3">
        <v>1000</v>
      </c>
      <c r="E515" s="3">
        <v>500</v>
      </c>
    </row>
    <row r="516" spans="1:5" x14ac:dyDescent="0.25">
      <c r="A516" t="s">
        <v>278</v>
      </c>
      <c r="B516" t="s">
        <v>163</v>
      </c>
      <c r="C516" s="3">
        <v>1472</v>
      </c>
      <c r="D516" s="3">
        <v>1500</v>
      </c>
      <c r="E516" s="3">
        <v>1500</v>
      </c>
    </row>
    <row r="517" spans="1:5" x14ac:dyDescent="0.25">
      <c r="A517" t="s">
        <v>279</v>
      </c>
      <c r="B517" t="s">
        <v>167</v>
      </c>
      <c r="C517" s="3">
        <v>174</v>
      </c>
      <c r="D517" s="3">
        <v>1000</v>
      </c>
      <c r="E517" s="3">
        <v>600</v>
      </c>
    </row>
    <row r="518" spans="1:5" x14ac:dyDescent="0.25">
      <c r="A518" t="s">
        <v>281</v>
      </c>
      <c r="B518" t="s">
        <v>280</v>
      </c>
      <c r="C518" s="3">
        <v>117</v>
      </c>
      <c r="D518" s="3">
        <v>500</v>
      </c>
      <c r="E518" s="3">
        <v>200</v>
      </c>
    </row>
    <row r="519" spans="1:5" x14ac:dyDescent="0.25">
      <c r="A519" t="s">
        <v>282</v>
      </c>
      <c r="B519" t="s">
        <v>70</v>
      </c>
      <c r="C519" s="3">
        <v>996</v>
      </c>
      <c r="D519" s="3">
        <v>800</v>
      </c>
      <c r="E519" s="3">
        <v>1200</v>
      </c>
    </row>
    <row r="520" spans="1:5" x14ac:dyDescent="0.25">
      <c r="A520" t="s">
        <v>283</v>
      </c>
      <c r="B520" t="s">
        <v>110</v>
      </c>
      <c r="C520" s="3">
        <v>293</v>
      </c>
      <c r="D520" s="3">
        <v>500</v>
      </c>
      <c r="E520" s="3">
        <v>500</v>
      </c>
    </row>
    <row r="521" spans="1:5" x14ac:dyDescent="0.25">
      <c r="A521" t="s">
        <v>284</v>
      </c>
      <c r="B521" t="s">
        <v>285</v>
      </c>
      <c r="C521" s="3">
        <v>1601</v>
      </c>
      <c r="D521" s="3">
        <v>5000</v>
      </c>
      <c r="E521" s="14">
        <v>2000</v>
      </c>
    </row>
    <row r="522" spans="1:5" x14ac:dyDescent="0.25">
      <c r="A522" t="s">
        <v>286</v>
      </c>
      <c r="B522" t="s">
        <v>130</v>
      </c>
      <c r="C522" s="3">
        <v>9893</v>
      </c>
      <c r="D522" s="3">
        <v>12000</v>
      </c>
      <c r="E522" s="14">
        <v>15000</v>
      </c>
    </row>
    <row r="523" spans="1:5" x14ac:dyDescent="0.25">
      <c r="A523" t="s">
        <v>387</v>
      </c>
      <c r="B523" t="s">
        <v>396</v>
      </c>
      <c r="C523" s="3"/>
      <c r="D523" s="3"/>
      <c r="E523" s="3">
        <v>545</v>
      </c>
    </row>
    <row r="524" spans="1:5" x14ac:dyDescent="0.25">
      <c r="A524" t="s">
        <v>287</v>
      </c>
      <c r="B524" t="s">
        <v>71</v>
      </c>
      <c r="C524" s="3">
        <v>5641</v>
      </c>
      <c r="D524" s="3">
        <v>10000</v>
      </c>
      <c r="E524" s="3">
        <v>2500</v>
      </c>
    </row>
    <row r="525" spans="1:5" x14ac:dyDescent="0.25">
      <c r="A525" t="s">
        <v>288</v>
      </c>
      <c r="B525" t="s">
        <v>114</v>
      </c>
      <c r="C525" s="3">
        <v>1733</v>
      </c>
      <c r="D525" s="3">
        <v>2500</v>
      </c>
    </row>
    <row r="526" spans="1:5" x14ac:dyDescent="0.25">
      <c r="A526" t="s">
        <v>289</v>
      </c>
      <c r="B526" t="s">
        <v>290</v>
      </c>
      <c r="C526" s="3">
        <v>27612</v>
      </c>
      <c r="D526" s="3">
        <v>35000</v>
      </c>
    </row>
    <row r="527" spans="1:5" x14ac:dyDescent="0.25">
      <c r="A527" t="s">
        <v>291</v>
      </c>
      <c r="B527" t="s">
        <v>292</v>
      </c>
      <c r="C527" s="3">
        <v>2812</v>
      </c>
      <c r="D527" s="3">
        <v>2000</v>
      </c>
      <c r="E527" s="3">
        <v>5000</v>
      </c>
    </row>
    <row r="528" spans="1:5" x14ac:dyDescent="0.25">
      <c r="A528" t="s">
        <v>293</v>
      </c>
      <c r="B528" t="s">
        <v>294</v>
      </c>
      <c r="C528" s="3">
        <v>5445</v>
      </c>
      <c r="D528" s="3">
        <v>5000</v>
      </c>
      <c r="E528" s="3">
        <v>6000</v>
      </c>
    </row>
    <row r="529" spans="1:5" x14ac:dyDescent="0.25">
      <c r="A529" t="s">
        <v>295</v>
      </c>
      <c r="B529" t="s">
        <v>72</v>
      </c>
      <c r="C529" s="3">
        <v>16762</v>
      </c>
      <c r="D529" s="3">
        <v>3500</v>
      </c>
      <c r="E529" s="3">
        <v>3775</v>
      </c>
    </row>
    <row r="530" spans="1:5" x14ac:dyDescent="0.25">
      <c r="A530" t="s">
        <v>365</v>
      </c>
      <c r="B530" t="s">
        <v>178</v>
      </c>
      <c r="D530" s="3">
        <v>18293</v>
      </c>
      <c r="E530" s="3">
        <v>6088</v>
      </c>
    </row>
    <row r="531" spans="1:5" x14ac:dyDescent="0.25">
      <c r="A531" t="s">
        <v>364</v>
      </c>
      <c r="B531" t="s">
        <v>296</v>
      </c>
      <c r="C531" s="3">
        <v>0</v>
      </c>
      <c r="D531" s="3">
        <v>10000</v>
      </c>
      <c r="E531" s="3" t="s">
        <v>389</v>
      </c>
    </row>
    <row r="532" spans="1:5" x14ac:dyDescent="0.25">
      <c r="A532" t="s">
        <v>297</v>
      </c>
      <c r="B532" t="s">
        <v>298</v>
      </c>
      <c r="C532" s="3">
        <v>0</v>
      </c>
      <c r="D532" s="3">
        <v>0</v>
      </c>
      <c r="E532" s="3" t="s">
        <v>389</v>
      </c>
    </row>
    <row r="533" spans="1:5" x14ac:dyDescent="0.25">
      <c r="A533" t="s">
        <v>299</v>
      </c>
      <c r="B533" t="s">
        <v>444</v>
      </c>
      <c r="C533" s="3">
        <v>7824</v>
      </c>
      <c r="D533" s="3">
        <v>7824</v>
      </c>
      <c r="E533" s="3">
        <v>7824</v>
      </c>
    </row>
    <row r="535" spans="1:5" x14ac:dyDescent="0.25">
      <c r="B535" s="1" t="s">
        <v>123</v>
      </c>
      <c r="C535" s="8">
        <f>SUM(C509:C533)</f>
        <v>141806</v>
      </c>
      <c r="D535" s="8">
        <f>SUM(D509:D533)</f>
        <v>208665</v>
      </c>
      <c r="E535" s="8">
        <f>SUM(E509:E533)</f>
        <v>77466.648000000001</v>
      </c>
    </row>
    <row r="536" spans="1:5" x14ac:dyDescent="0.25">
      <c r="C536" s="3"/>
      <c r="D536" s="3"/>
    </row>
    <row r="537" spans="1:5" x14ac:dyDescent="0.25">
      <c r="C537" s="3"/>
      <c r="D537" s="3"/>
    </row>
    <row r="538" spans="1:5" x14ac:dyDescent="0.25">
      <c r="C538" s="3"/>
      <c r="D538" s="3"/>
    </row>
    <row r="539" spans="1:5" x14ac:dyDescent="0.25">
      <c r="C539" s="3"/>
      <c r="D539" s="3"/>
    </row>
    <row r="540" spans="1:5" x14ac:dyDescent="0.25">
      <c r="C540" s="3"/>
      <c r="D540" s="3"/>
    </row>
    <row r="541" spans="1:5" x14ac:dyDescent="0.25">
      <c r="C541" s="3"/>
      <c r="D541" s="3"/>
    </row>
    <row r="542" spans="1:5" x14ac:dyDescent="0.25">
      <c r="C542" s="3"/>
      <c r="D542" s="3"/>
    </row>
    <row r="543" spans="1:5" x14ac:dyDescent="0.25">
      <c r="C543" s="3"/>
      <c r="D543" s="3"/>
    </row>
    <row r="544" spans="1:5" x14ac:dyDescent="0.25">
      <c r="C544" s="3"/>
      <c r="D544" s="3"/>
    </row>
    <row r="545" spans="2:5" x14ac:dyDescent="0.25">
      <c r="C545" s="3"/>
      <c r="D545" s="3"/>
    </row>
    <row r="546" spans="2:5" x14ac:dyDescent="0.25">
      <c r="C546" s="3"/>
      <c r="D546" s="3"/>
    </row>
    <row r="547" spans="2:5" x14ac:dyDescent="0.25">
      <c r="C547" s="3"/>
      <c r="D547" s="3"/>
    </row>
    <row r="548" spans="2:5" x14ac:dyDescent="0.25">
      <c r="C548" s="3"/>
      <c r="D548" s="3"/>
    </row>
    <row r="549" spans="2:5" x14ac:dyDescent="0.25">
      <c r="C549" s="3"/>
      <c r="D549" s="3"/>
    </row>
    <row r="550" spans="2:5" x14ac:dyDescent="0.25">
      <c r="C550" s="3"/>
      <c r="D550" s="3"/>
    </row>
    <row r="551" spans="2:5" x14ac:dyDescent="0.25">
      <c r="C551" s="3"/>
      <c r="D551" s="3"/>
    </row>
    <row r="552" spans="2:5" x14ac:dyDescent="0.25">
      <c r="C552" s="3"/>
      <c r="D552" s="3"/>
    </row>
    <row r="553" spans="2:5" x14ac:dyDescent="0.25">
      <c r="B553" s="4" t="s">
        <v>376</v>
      </c>
      <c r="C553" s="3"/>
      <c r="D553" s="3"/>
    </row>
    <row r="554" spans="2:5" x14ac:dyDescent="0.25">
      <c r="C554" s="3"/>
      <c r="D554" s="3"/>
    </row>
    <row r="555" spans="2:5" x14ac:dyDescent="0.25">
      <c r="C555" s="7" t="s">
        <v>0</v>
      </c>
      <c r="D555" s="2" t="s">
        <v>59</v>
      </c>
      <c r="E555" s="7" t="s">
        <v>1</v>
      </c>
    </row>
    <row r="556" spans="2:5" x14ac:dyDescent="0.25">
      <c r="C556" s="2">
        <v>2021</v>
      </c>
      <c r="D556" s="2">
        <v>2022</v>
      </c>
      <c r="E556" s="2">
        <v>2023</v>
      </c>
    </row>
    <row r="557" spans="2:5" x14ac:dyDescent="0.25">
      <c r="C557" s="3"/>
      <c r="D557" s="3"/>
    </row>
    <row r="558" spans="2:5" x14ac:dyDescent="0.25">
      <c r="C558" s="3"/>
      <c r="D558" s="3"/>
    </row>
    <row r="559" spans="2:5" x14ac:dyDescent="0.25">
      <c r="B559" s="1" t="s">
        <v>257</v>
      </c>
      <c r="C559" s="3">
        <v>-66746</v>
      </c>
      <c r="D559" s="14">
        <f>C577</f>
        <v>-184289.41999999993</v>
      </c>
      <c r="E559" s="3">
        <f>D577</f>
        <v>53566.580000000075</v>
      </c>
    </row>
    <row r="560" spans="2:5" x14ac:dyDescent="0.25">
      <c r="C560" s="3"/>
      <c r="D560" s="3"/>
    </row>
    <row r="561" spans="1:5" x14ac:dyDescent="0.25">
      <c r="B561" s="4" t="s">
        <v>249</v>
      </c>
      <c r="C561" s="3"/>
      <c r="D561" s="3"/>
    </row>
    <row r="562" spans="1:5" x14ac:dyDescent="0.25">
      <c r="C562" s="3"/>
      <c r="D562" s="3"/>
    </row>
    <row r="563" spans="1:5" x14ac:dyDescent="0.25">
      <c r="A563" t="s">
        <v>300</v>
      </c>
      <c r="B563" t="s">
        <v>301</v>
      </c>
      <c r="C563" s="3">
        <v>46093</v>
      </c>
      <c r="D563" s="3">
        <v>47373</v>
      </c>
      <c r="E563" s="3">
        <v>45000</v>
      </c>
    </row>
    <row r="564" spans="1:5" x14ac:dyDescent="0.25">
      <c r="A564" t="s">
        <v>302</v>
      </c>
      <c r="B564" t="s">
        <v>303</v>
      </c>
      <c r="C564" s="3">
        <v>0</v>
      </c>
      <c r="D564" s="3">
        <v>800</v>
      </c>
      <c r="E564" s="3">
        <v>800</v>
      </c>
    </row>
    <row r="565" spans="1:5" x14ac:dyDescent="0.25">
      <c r="A565" t="s">
        <v>379</v>
      </c>
      <c r="B565" t="s">
        <v>380</v>
      </c>
      <c r="C565" s="3">
        <v>12418</v>
      </c>
      <c r="D565" s="14">
        <v>154083</v>
      </c>
      <c r="E565" s="3">
        <v>10913</v>
      </c>
    </row>
    <row r="566" spans="1:5" x14ac:dyDescent="0.25">
      <c r="A566" t="s">
        <v>304</v>
      </c>
      <c r="B566" t="s">
        <v>305</v>
      </c>
      <c r="C566" s="3">
        <v>146</v>
      </c>
      <c r="D566" s="3">
        <v>150</v>
      </c>
      <c r="E566" s="3">
        <v>30000</v>
      </c>
    </row>
    <row r="567" spans="1:5" x14ac:dyDescent="0.25">
      <c r="A567" t="s">
        <v>306</v>
      </c>
      <c r="B567" t="s">
        <v>307</v>
      </c>
      <c r="C567" s="3">
        <v>561410</v>
      </c>
      <c r="D567" s="14">
        <v>214000</v>
      </c>
      <c r="E567" s="3">
        <v>0</v>
      </c>
    </row>
    <row r="568" spans="1:5" x14ac:dyDescent="0.25">
      <c r="B568" t="s">
        <v>453</v>
      </c>
      <c r="C568" s="3"/>
      <c r="D568" s="3">
        <v>54990</v>
      </c>
    </row>
    <row r="569" spans="1:5" x14ac:dyDescent="0.25">
      <c r="B569" s="1" t="s">
        <v>251</v>
      </c>
      <c r="C569" s="8">
        <f>SUM(C563:C568)</f>
        <v>620067</v>
      </c>
      <c r="D569" s="8">
        <f>SUM(D563:D568)</f>
        <v>471396</v>
      </c>
      <c r="E569" s="8">
        <f>SUM(E563:E568)</f>
        <v>86713</v>
      </c>
    </row>
    <row r="570" spans="1:5" x14ac:dyDescent="0.25">
      <c r="C570" s="3"/>
      <c r="D570" s="3"/>
    </row>
    <row r="571" spans="1:5" x14ac:dyDescent="0.25">
      <c r="B571" s="17" t="s">
        <v>436</v>
      </c>
      <c r="C571" s="3"/>
      <c r="D571" s="3"/>
      <c r="E571" s="16">
        <f>E569-E575</f>
        <v>38715.175999999999</v>
      </c>
    </row>
    <row r="572" spans="1:5" x14ac:dyDescent="0.25">
      <c r="B572" s="4"/>
      <c r="C572" s="3"/>
      <c r="D572" s="3"/>
    </row>
    <row r="573" spans="1:5" x14ac:dyDescent="0.25">
      <c r="B573" s="4" t="s">
        <v>252</v>
      </c>
      <c r="C573" s="3"/>
      <c r="D573" s="3"/>
    </row>
    <row r="574" spans="1:5" x14ac:dyDescent="0.25">
      <c r="C574" s="3"/>
      <c r="D574" s="3"/>
    </row>
    <row r="575" spans="1:5" x14ac:dyDescent="0.25">
      <c r="B575" s="1" t="s">
        <v>255</v>
      </c>
      <c r="C575" s="8">
        <f>C633</f>
        <v>737610.41999999993</v>
      </c>
      <c r="D575" s="8">
        <f>D633</f>
        <v>233540</v>
      </c>
      <c r="E575" s="8">
        <f>E633</f>
        <v>47997.824000000001</v>
      </c>
    </row>
    <row r="576" spans="1:5" x14ac:dyDescent="0.25">
      <c r="C576" s="3"/>
      <c r="D576" s="3" t="s">
        <v>348</v>
      </c>
    </row>
    <row r="577" spans="2:5" ht="17.25" x14ac:dyDescent="0.4">
      <c r="B577" s="1" t="s">
        <v>270</v>
      </c>
      <c r="C577" s="15">
        <f>C569-C575+C559</f>
        <v>-184289.41999999993</v>
      </c>
      <c r="D577" s="10">
        <f>D559+D569-D575</f>
        <v>53566.580000000075</v>
      </c>
      <c r="E577" s="10">
        <f>E559+E569-E575</f>
        <v>92281.756000000081</v>
      </c>
    </row>
    <row r="578" spans="2:5" x14ac:dyDescent="0.25">
      <c r="C578" s="3"/>
      <c r="D578" s="3"/>
    </row>
    <row r="579" spans="2:5" x14ac:dyDescent="0.25">
      <c r="C579" s="3"/>
      <c r="D579" s="3"/>
    </row>
    <row r="580" spans="2:5" x14ac:dyDescent="0.25">
      <c r="C580" s="3"/>
      <c r="D580" s="3"/>
    </row>
    <row r="581" spans="2:5" x14ac:dyDescent="0.25">
      <c r="C581" s="3"/>
      <c r="D581" s="3"/>
    </row>
    <row r="582" spans="2:5" x14ac:dyDescent="0.25">
      <c r="C582" s="3"/>
      <c r="D582" s="3"/>
    </row>
    <row r="583" spans="2:5" x14ac:dyDescent="0.25">
      <c r="C583" s="3"/>
      <c r="D583" s="3"/>
    </row>
    <row r="584" spans="2:5" x14ac:dyDescent="0.25">
      <c r="C584" s="3"/>
      <c r="D584" s="3"/>
    </row>
    <row r="585" spans="2:5" x14ac:dyDescent="0.25">
      <c r="C585" s="3"/>
      <c r="D585" s="3"/>
    </row>
    <row r="586" spans="2:5" x14ac:dyDescent="0.25">
      <c r="C586" s="3"/>
      <c r="D586" s="3"/>
    </row>
    <row r="587" spans="2:5" x14ac:dyDescent="0.25">
      <c r="C587" s="3"/>
      <c r="D587" s="3"/>
    </row>
    <row r="588" spans="2:5" x14ac:dyDescent="0.25">
      <c r="C588" s="3"/>
      <c r="D588" s="3"/>
    </row>
    <row r="589" spans="2:5" x14ac:dyDescent="0.25">
      <c r="C589" s="3"/>
      <c r="D589" s="3"/>
    </row>
    <row r="590" spans="2:5" x14ac:dyDescent="0.25">
      <c r="C590" s="3"/>
      <c r="D590" s="3"/>
    </row>
    <row r="591" spans="2:5" x14ac:dyDescent="0.25">
      <c r="C591" s="3"/>
      <c r="D591" s="3"/>
    </row>
    <row r="592" spans="2:5" x14ac:dyDescent="0.25">
      <c r="C592" s="3"/>
      <c r="D592" s="3"/>
    </row>
    <row r="593" spans="2:5" x14ac:dyDescent="0.25">
      <c r="C593" s="3"/>
      <c r="D593" s="3"/>
    </row>
    <row r="594" spans="2:5" x14ac:dyDescent="0.25">
      <c r="C594" s="3"/>
      <c r="D594" s="3"/>
    </row>
    <row r="595" spans="2:5" x14ac:dyDescent="0.25">
      <c r="C595" s="3"/>
      <c r="D595" s="3"/>
    </row>
    <row r="596" spans="2:5" x14ac:dyDescent="0.25">
      <c r="C596" s="3"/>
      <c r="D596" s="3"/>
    </row>
    <row r="597" spans="2:5" x14ac:dyDescent="0.25">
      <c r="C597" s="3"/>
      <c r="D597" s="3"/>
    </row>
    <row r="598" spans="2:5" x14ac:dyDescent="0.25">
      <c r="C598" s="3"/>
      <c r="D598" s="3"/>
    </row>
    <row r="599" spans="2:5" x14ac:dyDescent="0.25">
      <c r="C599" s="3"/>
      <c r="D599" s="3"/>
    </row>
    <row r="600" spans="2:5" x14ac:dyDescent="0.25">
      <c r="C600" s="3"/>
      <c r="D600" s="3"/>
    </row>
    <row r="601" spans="2:5" x14ac:dyDescent="0.25">
      <c r="C601" s="3"/>
      <c r="D601" s="3"/>
    </row>
    <row r="602" spans="2:5" x14ac:dyDescent="0.25">
      <c r="C602" s="3"/>
      <c r="D602" s="3"/>
    </row>
    <row r="603" spans="2:5" x14ac:dyDescent="0.25">
      <c r="C603" s="7" t="s">
        <v>0</v>
      </c>
      <c r="D603" s="7" t="s">
        <v>1</v>
      </c>
      <c r="E603" s="7" t="s">
        <v>1</v>
      </c>
    </row>
    <row r="604" spans="2:5" x14ac:dyDescent="0.25">
      <c r="C604" s="2">
        <v>2021</v>
      </c>
      <c r="D604" s="2">
        <v>2022</v>
      </c>
      <c r="E604" s="2">
        <v>2023</v>
      </c>
    </row>
    <row r="605" spans="2:5" x14ac:dyDescent="0.25">
      <c r="B605" s="4" t="s">
        <v>252</v>
      </c>
      <c r="C605" s="3"/>
      <c r="D605" s="3"/>
    </row>
    <row r="606" spans="2:5" x14ac:dyDescent="0.25">
      <c r="C606" s="3"/>
      <c r="D606" s="3"/>
    </row>
    <row r="607" spans="2:5" x14ac:dyDescent="0.25">
      <c r="B607" s="4" t="s">
        <v>376</v>
      </c>
      <c r="C607" s="3"/>
      <c r="D607" s="3"/>
    </row>
    <row r="608" spans="2:5" x14ac:dyDescent="0.25">
      <c r="C608" s="3"/>
      <c r="D608" s="3"/>
    </row>
    <row r="609" spans="1:6" x14ac:dyDescent="0.25">
      <c r="A609" t="s">
        <v>308</v>
      </c>
      <c r="B609" t="s">
        <v>62</v>
      </c>
      <c r="C609" s="3">
        <v>9399.42</v>
      </c>
      <c r="D609" s="3">
        <v>5260</v>
      </c>
      <c r="E609" s="14">
        <v>11255</v>
      </c>
      <c r="F609" s="18"/>
    </row>
    <row r="610" spans="1:6" x14ac:dyDescent="0.25">
      <c r="A610" t="s">
        <v>309</v>
      </c>
      <c r="B610" t="s">
        <v>64</v>
      </c>
      <c r="C610" s="3">
        <v>21</v>
      </c>
      <c r="D610" s="3">
        <v>16</v>
      </c>
      <c r="E610" s="3">
        <f>0.003*E609</f>
        <v>33.765000000000001</v>
      </c>
    </row>
    <row r="611" spans="1:6" x14ac:dyDescent="0.25">
      <c r="A611" t="s">
        <v>310</v>
      </c>
      <c r="B611" t="s">
        <v>66</v>
      </c>
      <c r="C611" s="3">
        <v>847</v>
      </c>
      <c r="D611" s="3">
        <v>1000</v>
      </c>
      <c r="E611" s="3">
        <v>2067</v>
      </c>
    </row>
    <row r="612" spans="1:6" x14ac:dyDescent="0.25">
      <c r="A612" t="s">
        <v>311</v>
      </c>
      <c r="B612" t="s">
        <v>149</v>
      </c>
      <c r="C612" s="3">
        <v>121</v>
      </c>
      <c r="D612" s="3">
        <v>76</v>
      </c>
      <c r="E612" s="3">
        <f>0.0145*E609</f>
        <v>163.19750000000002</v>
      </c>
    </row>
    <row r="613" spans="1:6" x14ac:dyDescent="0.25">
      <c r="A613" t="s">
        <v>312</v>
      </c>
      <c r="B613" t="s">
        <v>68</v>
      </c>
      <c r="C613" s="3">
        <v>1205</v>
      </c>
      <c r="D613" s="3">
        <v>775</v>
      </c>
      <c r="E613" s="3">
        <f>0.1473*E609</f>
        <v>1657.8614999999998</v>
      </c>
    </row>
    <row r="614" spans="1:6" x14ac:dyDescent="0.25">
      <c r="A614" t="s">
        <v>370</v>
      </c>
      <c r="B614" t="s">
        <v>151</v>
      </c>
      <c r="C614" s="3">
        <v>0</v>
      </c>
      <c r="D614" s="3">
        <v>0</v>
      </c>
      <c r="E614" s="3">
        <v>1000</v>
      </c>
    </row>
    <row r="615" spans="1:6" x14ac:dyDescent="0.25">
      <c r="A615" t="s">
        <v>313</v>
      </c>
      <c r="B615" t="s">
        <v>69</v>
      </c>
      <c r="C615" s="3">
        <v>253</v>
      </c>
      <c r="D615" s="3">
        <v>500</v>
      </c>
      <c r="E615" s="3">
        <v>500</v>
      </c>
    </row>
    <row r="616" spans="1:6" x14ac:dyDescent="0.25">
      <c r="A616" t="s">
        <v>314</v>
      </c>
      <c r="B616" t="s">
        <v>187</v>
      </c>
      <c r="C616" s="3">
        <v>63</v>
      </c>
      <c r="D616" s="3">
        <v>2000</v>
      </c>
      <c r="E616" s="3">
        <v>2000</v>
      </c>
    </row>
    <row r="617" spans="1:6" x14ac:dyDescent="0.25">
      <c r="A617" t="s">
        <v>381</v>
      </c>
      <c r="B617" t="s">
        <v>382</v>
      </c>
      <c r="C617" s="3">
        <v>3193</v>
      </c>
      <c r="D617" s="3"/>
      <c r="E617" s="3">
        <v>1000</v>
      </c>
    </row>
    <row r="618" spans="1:6" x14ac:dyDescent="0.25">
      <c r="A618" t="s">
        <v>315</v>
      </c>
      <c r="B618" t="s">
        <v>163</v>
      </c>
      <c r="C618" s="3">
        <v>1918</v>
      </c>
      <c r="D618" s="3">
        <v>1500</v>
      </c>
      <c r="E618" s="3">
        <v>2500</v>
      </c>
    </row>
    <row r="619" spans="1:6" x14ac:dyDescent="0.25">
      <c r="A619" t="s">
        <v>316</v>
      </c>
      <c r="B619" t="s">
        <v>317</v>
      </c>
      <c r="C619" s="3">
        <v>8209</v>
      </c>
      <c r="D619" s="3">
        <v>5000</v>
      </c>
      <c r="E619" s="3" t="s">
        <v>448</v>
      </c>
    </row>
    <row r="620" spans="1:6" x14ac:dyDescent="0.25">
      <c r="A620" t="s">
        <v>318</v>
      </c>
      <c r="B620" t="s">
        <v>167</v>
      </c>
      <c r="C620" s="3">
        <v>174</v>
      </c>
      <c r="D620" s="3">
        <v>500</v>
      </c>
      <c r="E620" s="3">
        <v>600</v>
      </c>
    </row>
    <row r="621" spans="1:6" x14ac:dyDescent="0.25">
      <c r="A621" t="s">
        <v>319</v>
      </c>
      <c r="B621" t="s">
        <v>320</v>
      </c>
      <c r="C621" s="3">
        <v>116</v>
      </c>
      <c r="D621" s="3">
        <v>500</v>
      </c>
      <c r="E621" s="3">
        <v>500</v>
      </c>
    </row>
    <row r="622" spans="1:6" x14ac:dyDescent="0.25">
      <c r="A622" t="s">
        <v>321</v>
      </c>
      <c r="B622" t="s">
        <v>70</v>
      </c>
      <c r="C622" s="3">
        <v>321</v>
      </c>
      <c r="D622" s="3">
        <v>500</v>
      </c>
      <c r="E622" s="3">
        <v>500</v>
      </c>
    </row>
    <row r="623" spans="1:6" x14ac:dyDescent="0.25">
      <c r="A623" t="s">
        <v>386</v>
      </c>
      <c r="B623" t="s">
        <v>399</v>
      </c>
      <c r="C623" s="3"/>
      <c r="D623" s="3"/>
      <c r="E623" s="3">
        <v>545</v>
      </c>
    </row>
    <row r="624" spans="1:6" x14ac:dyDescent="0.25">
      <c r="A624" t="s">
        <v>322</v>
      </c>
      <c r="B624" t="s">
        <v>323</v>
      </c>
      <c r="C624" s="3">
        <v>826</v>
      </c>
      <c r="D624" s="3">
        <v>1000</v>
      </c>
      <c r="E624" s="3">
        <v>1000</v>
      </c>
    </row>
    <row r="625" spans="1:5" x14ac:dyDescent="0.25">
      <c r="A625" t="s">
        <v>324</v>
      </c>
      <c r="B625" t="s">
        <v>71</v>
      </c>
      <c r="C625" s="3">
        <v>9942</v>
      </c>
      <c r="D625" s="3">
        <v>8000</v>
      </c>
      <c r="E625" s="3">
        <v>1000</v>
      </c>
    </row>
    <row r="626" spans="1:5" x14ac:dyDescent="0.25">
      <c r="A626" t="s">
        <v>325</v>
      </c>
      <c r="B626" t="s">
        <v>114</v>
      </c>
      <c r="C626" s="3">
        <v>1733</v>
      </c>
      <c r="D626" s="3">
        <v>2500</v>
      </c>
    </row>
    <row r="627" spans="1:5" x14ac:dyDescent="0.25">
      <c r="A627" t="s">
        <v>410</v>
      </c>
      <c r="B627" t="s">
        <v>432</v>
      </c>
      <c r="C627" s="3"/>
      <c r="D627" s="3"/>
      <c r="E627" s="3">
        <v>900</v>
      </c>
    </row>
    <row r="628" spans="1:5" x14ac:dyDescent="0.25">
      <c r="A628" t="s">
        <v>326</v>
      </c>
      <c r="B628" t="s">
        <v>72</v>
      </c>
      <c r="C628" s="3">
        <v>2629</v>
      </c>
      <c r="D628" s="3">
        <v>3500</v>
      </c>
      <c r="E628" s="3">
        <v>3775</v>
      </c>
    </row>
    <row r="629" spans="1:5" x14ac:dyDescent="0.25">
      <c r="A629" t="s">
        <v>407</v>
      </c>
      <c r="B629" t="s">
        <v>178</v>
      </c>
      <c r="C629" s="3"/>
      <c r="D629" s="3"/>
      <c r="E629" s="3">
        <v>6088</v>
      </c>
    </row>
    <row r="630" spans="1:5" x14ac:dyDescent="0.25">
      <c r="A630" t="s">
        <v>327</v>
      </c>
      <c r="B630" t="s">
        <v>445</v>
      </c>
      <c r="C630" s="3">
        <v>115912</v>
      </c>
      <c r="D630" s="3">
        <v>10913</v>
      </c>
      <c r="E630" s="3">
        <v>10913</v>
      </c>
    </row>
    <row r="631" spans="1:5" x14ac:dyDescent="0.25">
      <c r="A631" t="s">
        <v>328</v>
      </c>
      <c r="B631" t="s">
        <v>329</v>
      </c>
      <c r="C631" s="3">
        <v>580728</v>
      </c>
      <c r="D631" s="3">
        <v>190000</v>
      </c>
      <c r="E631" s="3">
        <v>0</v>
      </c>
    </row>
    <row r="632" spans="1:5" x14ac:dyDescent="0.25">
      <c r="C632" s="3"/>
      <c r="D632" s="3"/>
    </row>
    <row r="633" spans="1:5" x14ac:dyDescent="0.25">
      <c r="B633" s="1" t="s">
        <v>123</v>
      </c>
      <c r="C633" s="8">
        <f>SUM(C609:C631)</f>
        <v>737610.41999999993</v>
      </c>
      <c r="D633" s="8">
        <f>SUM(D609:D631)</f>
        <v>233540</v>
      </c>
      <c r="E633" s="8">
        <f>SUM(E609:E631)</f>
        <v>47997.824000000001</v>
      </c>
    </row>
    <row r="634" spans="1:5" x14ac:dyDescent="0.25">
      <c r="C634" s="3"/>
      <c r="D634" s="3"/>
    </row>
    <row r="635" spans="1:5" x14ac:dyDescent="0.25">
      <c r="C635" s="3"/>
      <c r="D635" s="3"/>
    </row>
    <row r="636" spans="1:5" x14ac:dyDescent="0.25">
      <c r="C636" s="3"/>
      <c r="D636" s="3"/>
    </row>
    <row r="637" spans="1:5" x14ac:dyDescent="0.25">
      <c r="C637" s="3"/>
      <c r="D637" s="3"/>
    </row>
    <row r="638" spans="1:5" x14ac:dyDescent="0.25">
      <c r="C638" s="3"/>
      <c r="D638" s="3"/>
    </row>
    <row r="639" spans="1:5" x14ac:dyDescent="0.25">
      <c r="C639" s="3"/>
      <c r="D639" s="3"/>
    </row>
    <row r="640" spans="1:5" x14ac:dyDescent="0.25">
      <c r="C640" s="3"/>
      <c r="D640" s="3"/>
    </row>
    <row r="641" spans="2:5" x14ac:dyDescent="0.25">
      <c r="C641" s="3"/>
      <c r="D641" s="3"/>
    </row>
    <row r="642" spans="2:5" x14ac:dyDescent="0.25">
      <c r="C642" s="3"/>
      <c r="D642" s="3"/>
    </row>
    <row r="643" spans="2:5" x14ac:dyDescent="0.25">
      <c r="C643" s="3"/>
      <c r="D643" s="3"/>
    </row>
    <row r="644" spans="2:5" x14ac:dyDescent="0.25">
      <c r="C644" s="3"/>
      <c r="D644" s="3"/>
    </row>
    <row r="645" spans="2:5" x14ac:dyDescent="0.25">
      <c r="C645" s="3"/>
      <c r="D645" s="3"/>
    </row>
    <row r="646" spans="2:5" x14ac:dyDescent="0.25">
      <c r="C646" s="3"/>
      <c r="D646" s="3"/>
    </row>
    <row r="647" spans="2:5" x14ac:dyDescent="0.25">
      <c r="C647" s="3"/>
      <c r="D647" s="3"/>
    </row>
    <row r="648" spans="2:5" x14ac:dyDescent="0.25">
      <c r="C648" s="3"/>
      <c r="D648" s="3"/>
    </row>
    <row r="649" spans="2:5" x14ac:dyDescent="0.25">
      <c r="C649" s="3"/>
      <c r="D649" s="3"/>
    </row>
    <row r="650" spans="2:5" x14ac:dyDescent="0.25">
      <c r="C650" s="3"/>
      <c r="D650" s="3"/>
    </row>
    <row r="651" spans="2:5" x14ac:dyDescent="0.25">
      <c r="C651" s="3"/>
      <c r="D651" s="3"/>
    </row>
    <row r="652" spans="2:5" x14ac:dyDescent="0.25">
      <c r="C652" s="3"/>
      <c r="D652" s="3"/>
    </row>
    <row r="653" spans="2:5" x14ac:dyDescent="0.25">
      <c r="B653" s="4" t="s">
        <v>406</v>
      </c>
      <c r="C653" s="3"/>
      <c r="D653" s="3"/>
    </row>
    <row r="654" spans="2:5" x14ac:dyDescent="0.25">
      <c r="C654" s="3"/>
      <c r="D654" s="3"/>
    </row>
    <row r="655" spans="2:5" x14ac:dyDescent="0.25">
      <c r="C655" s="7" t="s">
        <v>59</v>
      </c>
      <c r="D655" s="7" t="s">
        <v>1</v>
      </c>
      <c r="E655" s="7" t="s">
        <v>1</v>
      </c>
    </row>
    <row r="656" spans="2:5" x14ac:dyDescent="0.25">
      <c r="C656" s="2">
        <v>2021</v>
      </c>
      <c r="D656" s="2">
        <v>2022</v>
      </c>
      <c r="E656" s="2">
        <v>2023</v>
      </c>
    </row>
    <row r="657" spans="1:5" x14ac:dyDescent="0.25">
      <c r="C657" s="3"/>
      <c r="D657" s="3"/>
    </row>
    <row r="658" spans="1:5" x14ac:dyDescent="0.25">
      <c r="C658" s="3"/>
      <c r="D658" s="3"/>
    </row>
    <row r="659" spans="1:5" x14ac:dyDescent="0.25">
      <c r="B659" s="1" t="s">
        <v>257</v>
      </c>
      <c r="C659" s="3">
        <v>31386</v>
      </c>
      <c r="D659" s="14">
        <v>34888</v>
      </c>
      <c r="E659" s="3">
        <f>D679</f>
        <v>38391</v>
      </c>
    </row>
    <row r="660" spans="1:5" x14ac:dyDescent="0.25">
      <c r="C660" s="3"/>
      <c r="D660" s="3"/>
    </row>
    <row r="661" spans="1:5" x14ac:dyDescent="0.25">
      <c r="B661" s="4" t="s">
        <v>249</v>
      </c>
      <c r="C661" s="3"/>
      <c r="D661" s="3"/>
    </row>
    <row r="662" spans="1:5" x14ac:dyDescent="0.25">
      <c r="C662" s="3"/>
      <c r="D662" s="3"/>
    </row>
    <row r="663" spans="1:5" x14ac:dyDescent="0.25">
      <c r="A663" t="s">
        <v>331</v>
      </c>
      <c r="B663" t="s">
        <v>332</v>
      </c>
      <c r="C663" s="3">
        <v>3947</v>
      </c>
      <c r="D663" s="3">
        <v>2267</v>
      </c>
      <c r="E663" s="3">
        <v>3500</v>
      </c>
    </row>
    <row r="664" spans="1:5" x14ac:dyDescent="0.25">
      <c r="A664" t="s">
        <v>333</v>
      </c>
      <c r="B664" t="s">
        <v>305</v>
      </c>
      <c r="C664" s="3">
        <v>3</v>
      </c>
      <c r="D664" s="3">
        <v>3</v>
      </c>
      <c r="E664" s="3">
        <v>3</v>
      </c>
    </row>
    <row r="665" spans="1:5" x14ac:dyDescent="0.25">
      <c r="C665" s="3">
        <v>0</v>
      </c>
      <c r="D665" s="3"/>
    </row>
    <row r="666" spans="1:5" x14ac:dyDescent="0.25">
      <c r="C666" s="3"/>
      <c r="D666" s="3"/>
    </row>
    <row r="667" spans="1:5" x14ac:dyDescent="0.25">
      <c r="B667" s="1" t="s">
        <v>251</v>
      </c>
      <c r="C667" s="8">
        <f>SUM(C663:C666)</f>
        <v>3950</v>
      </c>
      <c r="D667" s="8">
        <f>SUM(D663:D665)</f>
        <v>2270</v>
      </c>
      <c r="E667" s="8">
        <f>SUM(E663:E665)</f>
        <v>3503</v>
      </c>
    </row>
    <row r="668" spans="1:5" x14ac:dyDescent="0.25">
      <c r="C668" s="3"/>
      <c r="D668" s="3"/>
    </row>
    <row r="669" spans="1:5" x14ac:dyDescent="0.25">
      <c r="C669" s="3"/>
      <c r="D669" s="3"/>
    </row>
    <row r="670" spans="1:5" x14ac:dyDescent="0.25">
      <c r="C670" s="3"/>
      <c r="D670" s="3"/>
    </row>
    <row r="671" spans="1:5" x14ac:dyDescent="0.25">
      <c r="B671" s="4" t="s">
        <v>252</v>
      </c>
      <c r="C671" s="3"/>
      <c r="D671" s="3"/>
    </row>
    <row r="672" spans="1:5" x14ac:dyDescent="0.25">
      <c r="C672" s="3"/>
      <c r="D672" s="3"/>
    </row>
    <row r="673" spans="1:5" x14ac:dyDescent="0.25">
      <c r="A673" t="s">
        <v>334</v>
      </c>
      <c r="B673" t="s">
        <v>338</v>
      </c>
      <c r="C673" s="3">
        <v>0</v>
      </c>
      <c r="D673" s="3">
        <v>0</v>
      </c>
    </row>
    <row r="674" spans="1:5" x14ac:dyDescent="0.25">
      <c r="A674" t="s">
        <v>335</v>
      </c>
      <c r="B674" t="s">
        <v>336</v>
      </c>
      <c r="C674" s="3"/>
      <c r="D674" s="3">
        <v>0</v>
      </c>
    </row>
    <row r="675" spans="1:5" x14ac:dyDescent="0.25">
      <c r="C675" s="3"/>
      <c r="D675" s="3"/>
    </row>
    <row r="676" spans="1:5" x14ac:dyDescent="0.25">
      <c r="B676" s="1" t="s">
        <v>255</v>
      </c>
      <c r="C676" s="8">
        <f>SUM(C673:C675)</f>
        <v>0</v>
      </c>
      <c r="D676" s="8">
        <f>SUM(D673:D674)</f>
        <v>0</v>
      </c>
      <c r="E676" s="3">
        <v>0</v>
      </c>
    </row>
    <row r="677" spans="1:5" x14ac:dyDescent="0.25">
      <c r="C677" s="3"/>
      <c r="D677" s="3"/>
    </row>
    <row r="678" spans="1:5" x14ac:dyDescent="0.25">
      <c r="C678" s="3"/>
      <c r="D678" s="3"/>
    </row>
    <row r="679" spans="1:5" x14ac:dyDescent="0.25">
      <c r="B679" s="1" t="s">
        <v>270</v>
      </c>
      <c r="C679" s="12">
        <v>34888</v>
      </c>
      <c r="D679" s="8">
        <v>38391</v>
      </c>
      <c r="E679" s="8">
        <f>E659+E667</f>
        <v>41894</v>
      </c>
    </row>
    <row r="680" spans="1:5" x14ac:dyDescent="0.25">
      <c r="C680" s="3"/>
      <c r="D680" s="3"/>
    </row>
    <row r="681" spans="1:5" x14ac:dyDescent="0.25">
      <c r="C681" s="3"/>
      <c r="D681" s="3"/>
    </row>
    <row r="682" spans="1:5" x14ac:dyDescent="0.25">
      <c r="C682" s="3"/>
      <c r="D682" s="3"/>
    </row>
    <row r="683" spans="1:5" x14ac:dyDescent="0.25">
      <c r="C683" s="3"/>
      <c r="D683" s="3"/>
    </row>
    <row r="684" spans="1:5" x14ac:dyDescent="0.25">
      <c r="C684" s="3"/>
      <c r="D684" s="3"/>
    </row>
    <row r="685" spans="1:5" x14ac:dyDescent="0.25">
      <c r="C685" s="3"/>
      <c r="D685" s="3"/>
    </row>
    <row r="686" spans="1:5" x14ac:dyDescent="0.25">
      <c r="C686" s="3"/>
      <c r="D686" s="3"/>
    </row>
    <row r="687" spans="1:5" x14ac:dyDescent="0.25">
      <c r="C687" s="3"/>
      <c r="D687" s="3"/>
    </row>
    <row r="688" spans="1:5" x14ac:dyDescent="0.25">
      <c r="C688" s="3"/>
      <c r="D688" s="3"/>
    </row>
    <row r="689" spans="3:4" x14ac:dyDescent="0.25">
      <c r="C689" s="3"/>
      <c r="D689" s="3"/>
    </row>
    <row r="690" spans="3:4" x14ac:dyDescent="0.25">
      <c r="C690" s="3"/>
      <c r="D690" s="3"/>
    </row>
    <row r="691" spans="3:4" x14ac:dyDescent="0.25">
      <c r="C691" s="3"/>
      <c r="D691" s="3"/>
    </row>
    <row r="692" spans="3:4" x14ac:dyDescent="0.25">
      <c r="C692" s="3"/>
      <c r="D692" s="3"/>
    </row>
    <row r="693" spans="3:4" x14ac:dyDescent="0.25">
      <c r="C693" s="3"/>
      <c r="D693" s="3"/>
    </row>
    <row r="694" spans="3:4" x14ac:dyDescent="0.25">
      <c r="C694" s="3"/>
      <c r="D694" s="3"/>
    </row>
    <row r="695" spans="3:4" x14ac:dyDescent="0.25">
      <c r="C695" s="3"/>
      <c r="D695" s="3"/>
    </row>
    <row r="696" spans="3:4" x14ac:dyDescent="0.25">
      <c r="C696" s="3"/>
      <c r="D696" s="3"/>
    </row>
    <row r="697" spans="3:4" x14ac:dyDescent="0.25">
      <c r="C697" s="3"/>
      <c r="D697" s="3"/>
    </row>
    <row r="698" spans="3:4" x14ac:dyDescent="0.25">
      <c r="C698" s="3"/>
      <c r="D698" s="3"/>
    </row>
    <row r="699" spans="3:4" x14ac:dyDescent="0.25">
      <c r="C699" s="3"/>
      <c r="D699" s="3"/>
    </row>
    <row r="700" spans="3:4" x14ac:dyDescent="0.25">
      <c r="C700" s="3"/>
      <c r="D700" s="3"/>
    </row>
    <row r="701" spans="3:4" x14ac:dyDescent="0.25">
      <c r="C701" s="3"/>
      <c r="D701" s="3"/>
    </row>
    <row r="702" spans="3:4" x14ac:dyDescent="0.25">
      <c r="C702" s="3"/>
      <c r="D702" s="3"/>
    </row>
    <row r="703" spans="3:4" x14ac:dyDescent="0.25">
      <c r="C703" s="3"/>
      <c r="D703" s="3"/>
    </row>
    <row r="704" spans="3:4" x14ac:dyDescent="0.25">
      <c r="C704" s="3"/>
      <c r="D704" s="3"/>
    </row>
    <row r="705" spans="3:4" x14ac:dyDescent="0.25">
      <c r="C705" s="3"/>
      <c r="D705" s="3"/>
    </row>
    <row r="706" spans="3:4" x14ac:dyDescent="0.25">
      <c r="C706" s="3"/>
      <c r="D706" s="3"/>
    </row>
    <row r="707" spans="3:4" x14ac:dyDescent="0.25">
      <c r="C707" s="3"/>
      <c r="D707" s="3"/>
    </row>
    <row r="708" spans="3:4" x14ac:dyDescent="0.25">
      <c r="C708" s="3"/>
      <c r="D708" s="3"/>
    </row>
    <row r="709" spans="3:4" x14ac:dyDescent="0.25">
      <c r="C709" s="3"/>
      <c r="D709" s="3"/>
    </row>
    <row r="710" spans="3:4" x14ac:dyDescent="0.25">
      <c r="C710" s="3"/>
      <c r="D710" s="3"/>
    </row>
    <row r="711" spans="3:4" x14ac:dyDescent="0.25">
      <c r="C711" s="3"/>
      <c r="D711" s="3"/>
    </row>
    <row r="712" spans="3:4" x14ac:dyDescent="0.25">
      <c r="C712" s="3"/>
      <c r="D712" s="3"/>
    </row>
    <row r="713" spans="3:4" x14ac:dyDescent="0.25">
      <c r="C713" s="3"/>
      <c r="D713" s="3"/>
    </row>
    <row r="714" spans="3:4" x14ac:dyDescent="0.25">
      <c r="C714" s="3"/>
      <c r="D714" s="3"/>
    </row>
    <row r="715" spans="3:4" x14ac:dyDescent="0.25">
      <c r="C715" s="3"/>
      <c r="D715" s="3"/>
    </row>
    <row r="716" spans="3:4" x14ac:dyDescent="0.25">
      <c r="C716" s="3"/>
      <c r="D716" s="3"/>
    </row>
    <row r="717" spans="3:4" x14ac:dyDescent="0.25">
      <c r="C717" s="3"/>
      <c r="D717" s="3"/>
    </row>
    <row r="718" spans="3:4" x14ac:dyDescent="0.25">
      <c r="C718" s="3"/>
      <c r="D718" s="3"/>
    </row>
    <row r="719" spans="3:4" x14ac:dyDescent="0.25">
      <c r="C719" s="3"/>
      <c r="D719" s="3"/>
    </row>
    <row r="720" spans="3:4" x14ac:dyDescent="0.25">
      <c r="C720" s="3"/>
      <c r="D720" s="3"/>
    </row>
    <row r="721" spans="3:4" x14ac:dyDescent="0.25">
      <c r="C721" s="3"/>
      <c r="D721" s="3"/>
    </row>
    <row r="722" spans="3:4" x14ac:dyDescent="0.25">
      <c r="C722" s="3"/>
      <c r="D722" s="3"/>
    </row>
    <row r="723" spans="3:4" x14ac:dyDescent="0.25">
      <c r="C723" s="3"/>
      <c r="D723" s="3"/>
    </row>
    <row r="724" spans="3:4" x14ac:dyDescent="0.25">
      <c r="C724" s="3"/>
      <c r="D724" s="3"/>
    </row>
    <row r="725" spans="3:4" x14ac:dyDescent="0.25">
      <c r="C725" s="3"/>
      <c r="D725" s="3"/>
    </row>
    <row r="726" spans="3:4" x14ac:dyDescent="0.25">
      <c r="C726" s="3"/>
      <c r="D726" s="3"/>
    </row>
    <row r="727" spans="3:4" x14ac:dyDescent="0.25">
      <c r="C727" s="3"/>
      <c r="D727" s="3"/>
    </row>
    <row r="728" spans="3:4" x14ac:dyDescent="0.25">
      <c r="C728" s="3"/>
      <c r="D728" s="3"/>
    </row>
    <row r="729" spans="3:4" x14ac:dyDescent="0.25">
      <c r="C729" s="3"/>
      <c r="D729" s="3"/>
    </row>
    <row r="730" spans="3:4" x14ac:dyDescent="0.25">
      <c r="C730" s="3"/>
      <c r="D730" s="3"/>
    </row>
    <row r="731" spans="3:4" x14ac:dyDescent="0.25">
      <c r="C731" s="3"/>
      <c r="D731" s="3"/>
    </row>
    <row r="732" spans="3:4" x14ac:dyDescent="0.25">
      <c r="C732" s="3"/>
      <c r="D732" s="3"/>
    </row>
    <row r="733" spans="3:4" x14ac:dyDescent="0.25">
      <c r="C733" s="3"/>
      <c r="D733" s="3"/>
    </row>
    <row r="734" spans="3:4" x14ac:dyDescent="0.25">
      <c r="C734" s="3"/>
      <c r="D734" s="3"/>
    </row>
    <row r="735" spans="3:4" x14ac:dyDescent="0.25">
      <c r="C735" s="3"/>
      <c r="D735" s="3"/>
    </row>
    <row r="736" spans="3:4" x14ac:dyDescent="0.25">
      <c r="C736" s="3"/>
      <c r="D736" s="3"/>
    </row>
    <row r="737" spans="3:4" x14ac:dyDescent="0.25">
      <c r="C737" s="3"/>
      <c r="D737" s="3"/>
    </row>
    <row r="738" spans="3:4" x14ac:dyDescent="0.25">
      <c r="C738" s="3"/>
      <c r="D738" s="3"/>
    </row>
    <row r="739" spans="3:4" x14ac:dyDescent="0.25">
      <c r="C739" s="3"/>
      <c r="D739" s="3"/>
    </row>
    <row r="740" spans="3:4" x14ac:dyDescent="0.25">
      <c r="C740" s="3"/>
      <c r="D740" s="3"/>
    </row>
  </sheetData>
  <pageMargins left="0.7" right="0.7" top="0.5" bottom="0.25" header="0.5" footer="0.5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DinosaurTownHall</dc:creator>
  <cp:lastModifiedBy>Jim Evans</cp:lastModifiedBy>
  <cp:lastPrinted>2022-12-13T22:23:28Z</cp:lastPrinted>
  <dcterms:created xsi:type="dcterms:W3CDTF">2019-07-29T17:43:52Z</dcterms:created>
  <dcterms:modified xsi:type="dcterms:W3CDTF">2022-12-16T16:07:51Z</dcterms:modified>
</cp:coreProperties>
</file>